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D:\working\waccache\CP1PEPF000069B8\EXCELCNV\d7acd6ee-0025-42e2-bc5b-4e146cf51366\"/>
    </mc:Choice>
  </mc:AlternateContent>
  <xr:revisionPtr revIDLastSave="1" documentId="8_{12EADDE2-3239-4286-8EE9-428E8650602E}" xr6:coauthVersionLast="47" xr6:coauthVersionMax="47" xr10:uidLastSave="{4CAC40F6-A73A-4EBE-B762-FA25EA5C92D4}"/>
  <bookViews>
    <workbookView xWindow="-60" yWindow="-60" windowWidth="15480" windowHeight="11640" tabRatio="788" xr2:uid="{E63D63C9-9178-4CD2-BF5B-5B758A626802}"/>
  </bookViews>
  <sheets>
    <sheet name="DICIONAR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" i="1"/>
  <c r="H3" i="1"/>
  <c r="I3" i="1"/>
  <c r="I4" i="1"/>
  <c r="A4" i="1"/>
  <c r="H4" i="1"/>
  <c r="A5" i="1"/>
  <c r="F5" i="1"/>
  <c r="A6" i="1"/>
  <c r="F6" i="1"/>
  <c r="A7" i="1"/>
  <c r="F7" i="1"/>
  <c r="A8" i="1"/>
  <c r="F8" i="1"/>
  <c r="A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A18" i="1"/>
  <c r="F18" i="1"/>
  <c r="A19" i="1"/>
  <c r="F19" i="1"/>
  <c r="A20" i="1"/>
  <c r="F20" i="1"/>
  <c r="A21" i="1"/>
  <c r="F21" i="1"/>
  <c r="A22" i="1"/>
  <c r="F22" i="1"/>
  <c r="A23" i="1"/>
  <c r="F23" i="1"/>
  <c r="A24" i="1"/>
  <c r="F24" i="1"/>
  <c r="A25" i="1"/>
  <c r="F25" i="1"/>
  <c r="A26" i="1"/>
  <c r="F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F45" i="1"/>
  <c r="A46" i="1"/>
  <c r="F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F61" i="1"/>
  <c r="A62" i="1"/>
  <c r="A63" i="1"/>
  <c r="A64" i="1"/>
  <c r="A65" i="1"/>
  <c r="F65" i="1"/>
  <c r="A66" i="1"/>
  <c r="A67" i="1"/>
  <c r="A68" i="1"/>
  <c r="A69" i="1"/>
  <c r="F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F83" i="1"/>
  <c r="A84" i="1"/>
  <c r="F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F105" i="1"/>
  <c r="A106" i="1"/>
  <c r="A107" i="1"/>
  <c r="A108" i="1"/>
  <c r="F108" i="1"/>
  <c r="A109" i="1"/>
  <c r="F109" i="1"/>
  <c r="A110" i="1"/>
  <c r="F110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I17" i="1"/>
  <c r="H17" i="1"/>
  <c r="I18" i="1"/>
  <c r="H18" i="1"/>
  <c r="I19" i="1"/>
  <c r="H19" i="1"/>
  <c r="I20" i="1"/>
  <c r="H20" i="1"/>
  <c r="I21" i="1"/>
  <c r="H21" i="1"/>
  <c r="I22" i="1"/>
  <c r="H22" i="1"/>
  <c r="I23" i="1"/>
  <c r="H23" i="1"/>
  <c r="I24" i="1"/>
  <c r="H24" i="1"/>
  <c r="I25" i="1"/>
  <c r="H25" i="1"/>
  <c r="I26" i="1"/>
  <c r="H26" i="1"/>
  <c r="H27" i="1"/>
  <c r="I27" i="1"/>
  <c r="H28" i="1"/>
  <c r="I28" i="1"/>
  <c r="H29" i="1"/>
  <c r="I29" i="1"/>
  <c r="I30" i="1"/>
  <c r="H30" i="1"/>
  <c r="H31" i="1"/>
  <c r="I31" i="1"/>
  <c r="H32" i="1"/>
  <c r="I32" i="1"/>
  <c r="H33" i="1"/>
  <c r="I33" i="1"/>
  <c r="I34" i="1"/>
  <c r="H34" i="1"/>
  <c r="H35" i="1"/>
  <c r="I35" i="1"/>
  <c r="H36" i="1"/>
  <c r="I36" i="1"/>
  <c r="H37" i="1"/>
  <c r="I37" i="1"/>
  <c r="I38" i="1"/>
  <c r="H38" i="1"/>
  <c r="H39" i="1"/>
  <c r="I39" i="1"/>
  <c r="H40" i="1"/>
  <c r="I40" i="1"/>
  <c r="H41" i="1"/>
  <c r="I41" i="1"/>
  <c r="I42" i="1"/>
  <c r="H42" i="1"/>
  <c r="H43" i="1"/>
  <c r="I43" i="1"/>
  <c r="H44" i="1"/>
  <c r="I44" i="1"/>
  <c r="H45" i="1"/>
  <c r="I45" i="1"/>
  <c r="H46" i="1"/>
  <c r="I46" i="1"/>
  <c r="H47" i="1"/>
  <c r="I47" i="1"/>
  <c r="I48" i="1"/>
  <c r="H48" i="1"/>
  <c r="H49" i="1"/>
  <c r="I49" i="1"/>
  <c r="H50" i="1"/>
  <c r="I50" i="1"/>
  <c r="H51" i="1"/>
  <c r="I51" i="1"/>
  <c r="I52" i="1"/>
  <c r="H52" i="1"/>
  <c r="H53" i="1"/>
  <c r="I53" i="1"/>
  <c r="H54" i="1"/>
  <c r="I54" i="1"/>
  <c r="H55" i="1"/>
  <c r="I55" i="1"/>
  <c r="I56" i="1"/>
  <c r="H56" i="1"/>
  <c r="H57" i="1"/>
  <c r="I57" i="1"/>
  <c r="H58" i="1"/>
  <c r="I58" i="1"/>
  <c r="H59" i="1"/>
  <c r="I59" i="1"/>
  <c r="I60" i="1"/>
  <c r="H60" i="1"/>
  <c r="I61" i="1"/>
  <c r="H61" i="1"/>
  <c r="H62" i="1"/>
  <c r="I62" i="1"/>
  <c r="H63" i="1"/>
  <c r="I63" i="1"/>
  <c r="H64" i="1"/>
  <c r="I64" i="1"/>
  <c r="H65" i="1"/>
  <c r="I65" i="1"/>
  <c r="I66" i="1"/>
  <c r="H66" i="1"/>
  <c r="H67" i="1"/>
  <c r="I67" i="1"/>
  <c r="H68" i="1"/>
  <c r="I68" i="1"/>
  <c r="H69" i="1"/>
  <c r="I69" i="1"/>
  <c r="H70" i="1"/>
  <c r="I70" i="1"/>
  <c r="I71" i="1"/>
  <c r="H71" i="1"/>
  <c r="H72" i="1"/>
  <c r="I72" i="1"/>
  <c r="H73" i="1"/>
  <c r="I73" i="1"/>
  <c r="H74" i="1"/>
  <c r="I74" i="1"/>
  <c r="I75" i="1"/>
  <c r="H75" i="1"/>
  <c r="H76" i="1"/>
  <c r="I76" i="1"/>
  <c r="H77" i="1"/>
  <c r="I77" i="1"/>
  <c r="H78" i="1"/>
  <c r="I78" i="1"/>
  <c r="I79" i="1"/>
  <c r="H79" i="1"/>
  <c r="H80" i="1"/>
  <c r="I80" i="1"/>
  <c r="H81" i="1"/>
  <c r="I81" i="1"/>
  <c r="H82" i="1"/>
  <c r="I82" i="1"/>
  <c r="H83" i="1"/>
  <c r="I83" i="1"/>
  <c r="H84" i="1"/>
  <c r="I84" i="1"/>
  <c r="I85" i="1"/>
  <c r="H85" i="1"/>
  <c r="H86" i="1"/>
  <c r="I86" i="1"/>
  <c r="H87" i="1"/>
  <c r="I87" i="1"/>
  <c r="H88" i="1"/>
  <c r="I88" i="1"/>
  <c r="I89" i="1"/>
  <c r="H89" i="1"/>
  <c r="H90" i="1"/>
  <c r="I90" i="1"/>
  <c r="H91" i="1"/>
  <c r="I91" i="1"/>
  <c r="H92" i="1"/>
  <c r="I92" i="1"/>
  <c r="I93" i="1"/>
  <c r="H93" i="1"/>
  <c r="H94" i="1"/>
  <c r="I94" i="1"/>
  <c r="H95" i="1"/>
  <c r="I95" i="1"/>
  <c r="H96" i="1"/>
  <c r="I96" i="1"/>
  <c r="I97" i="1"/>
  <c r="H97" i="1"/>
  <c r="H98" i="1"/>
  <c r="I98" i="1"/>
  <c r="H99" i="1"/>
  <c r="I99" i="1"/>
  <c r="H100" i="1"/>
  <c r="I100" i="1"/>
  <c r="I101" i="1"/>
  <c r="H101" i="1"/>
  <c r="H102" i="1"/>
  <c r="I102" i="1"/>
  <c r="H103" i="1"/>
  <c r="I103" i="1"/>
  <c r="H104" i="1"/>
  <c r="I104" i="1"/>
  <c r="H105" i="1"/>
  <c r="I105" i="1"/>
  <c r="I106" i="1"/>
  <c r="H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I155" i="1"/>
  <c r="H155" i="1"/>
  <c r="H156" i="1"/>
  <c r="I156" i="1"/>
  <c r="H157" i="1"/>
  <c r="I157" i="1"/>
  <c r="H158" i="1"/>
  <c r="I158" i="1"/>
  <c r="H159" i="1"/>
  <c r="I159" i="1"/>
  <c r="H160" i="1"/>
  <c r="I160" i="1"/>
  <c r="I161" i="1"/>
  <c r="H161" i="1"/>
  <c r="H162" i="1"/>
  <c r="I162" i="1"/>
  <c r="H163" i="1"/>
  <c r="I163" i="1"/>
  <c r="H164" i="1"/>
  <c r="I164" i="1"/>
  <c r="I165" i="1"/>
  <c r="H165" i="1"/>
  <c r="H166" i="1"/>
  <c r="I166" i="1"/>
  <c r="H167" i="1"/>
  <c r="I167" i="1"/>
  <c r="H168" i="1"/>
  <c r="I168" i="1"/>
  <c r="I169" i="1"/>
  <c r="H169" i="1"/>
  <c r="H170" i="1"/>
  <c r="I170" i="1"/>
  <c r="H171" i="1"/>
  <c r="I171" i="1"/>
  <c r="H172" i="1"/>
  <c r="I172" i="1"/>
  <c r="I173" i="1"/>
  <c r="H173" i="1"/>
  <c r="H174" i="1"/>
  <c r="I174" i="1"/>
  <c r="H175" i="1"/>
  <c r="I175" i="1"/>
  <c r="H176" i="1"/>
  <c r="I176" i="1"/>
  <c r="I177" i="1"/>
  <c r="H177" i="1"/>
  <c r="H178" i="1"/>
  <c r="I178" i="1"/>
  <c r="H179" i="1"/>
  <c r="I179" i="1"/>
  <c r="H180" i="1"/>
  <c r="I180" i="1"/>
  <c r="I181" i="1"/>
  <c r="H181" i="1"/>
  <c r="H182" i="1"/>
  <c r="I182" i="1"/>
  <c r="H183" i="1"/>
  <c r="I183" i="1"/>
  <c r="H184" i="1"/>
  <c r="I184" i="1"/>
  <c r="I185" i="1"/>
  <c r="H185" i="1"/>
  <c r="H186" i="1"/>
  <c r="I186" i="1"/>
  <c r="H187" i="1"/>
  <c r="I187" i="1"/>
  <c r="H188" i="1"/>
  <c r="I188" i="1"/>
</calcChain>
</file>

<file path=xl/sharedStrings.xml><?xml version="1.0" encoding="utf-8"?>
<sst xmlns="http://schemas.openxmlformats.org/spreadsheetml/2006/main" count="595" uniqueCount="375">
  <si>
    <t>CAMPO</t>
  </si>
  <si>
    <t>TIPO</t>
  </si>
  <si>
    <t>INICIO</t>
  </si>
  <si>
    <t>TÉRMINO</t>
  </si>
  <si>
    <t>DECIMAIS</t>
  </si>
  <si>
    <t>DOMÍNIO</t>
  </si>
  <si>
    <t>ID</t>
  </si>
  <si>
    <t>NUMERICO</t>
  </si>
  <si>
    <t>Identificação da escola</t>
  </si>
  <si>
    <t>QUESTIONARIO</t>
  </si>
  <si>
    <t>identificação do tipo de questionario</t>
  </si>
  <si>
    <t>CARACTER</t>
  </si>
  <si>
    <t>Prezado(a) estudante, você concorda em participar dessa pesquisa?</t>
  </si>
  <si>
    <t>1-SIM,2-NÃO</t>
  </si>
  <si>
    <t>1-MASCULINO; 2- FEMININO</t>
  </si>
  <si>
    <t xml:space="preserve">1- Branca
 2- Preta(Negra)
 3- Parda(Mulata) 
 4- Amarela(Oriental) 
 5- Indígena </t>
  </si>
  <si>
    <t>1;11 ANOS
2;12 ANOS
3;13 ANOS
4;14 ANOS
5;15 ANOS
6;16 ANOS
7;17 ANOS
8;18 ANOS
9;19 ANOS OU MAIS</t>
  </si>
  <si>
    <t>1;Janeiro
2;Fevereiro
3;Março
4;Abril
5;Maio
6;Junho
7;Julho
8;Agosto
9;Setembro
10;Outubro
11;Novembro
12;Dezembro</t>
  </si>
  <si>
    <t>1;Antes de 1990
2;1990
3;1991
4;1992
5;1993
6;1994
7;1995
8;1996
9;1997</t>
  </si>
  <si>
    <t>1;Sim
2;Não</t>
  </si>
  <si>
    <t>1;Minha mãe não estudou
2;Minha mãe não terminou  o ensino fundamental ou 1º grau
3;Minha mãe terminou o ensino fundamental ou 1º grau
4;Minha mãe não terminou o ensino medio ou 2º grau
5;Minha mãe terminou o ensino médio ou 2 ° grau
6;Minha mãe não terminou a faculdade
7;Minha mãe terminou a faculdade
8;Não sei</t>
  </si>
  <si>
    <t>Na sua casa tem máquina de lavar roupa? (Não considere o tanquinho)</t>
  </si>
  <si>
    <t>1;Nenhum
2;1 Banheiro
3;2 Banheiros
4;3 Banheiros
5;4 Banheiros ou mais</t>
  </si>
  <si>
    <t>Tem empregado(a) doméstico(a) recebendo dinheiro para fazer o trabalho em sua casa, cinco ou mais dias por semana?</t>
  </si>
  <si>
    <t>NOS ÚLTIMOS 7 DIAS, em quantos dias você comeu feijão?</t>
  </si>
  <si>
    <t>1;Não comi feijão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</si>
  <si>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comeu batata frita? (Incluir a batata de pacote)</t>
  </si>
  <si>
    <t>1;Não comi batata frita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</si>
  <si>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comeu salgados fritos? Exemplo: coxinha de galinha, quibe frito, 
pastel frito, acarajé, etc.</t>
  </si>
  <si>
    <t>1;Não comi salgados fritos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</si>
  <si>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comeu hambúrguer, salsicha, mortadela, salame, presunto, 
nuggets ou linguiça?</t>
  </si>
  <si>
    <t>1;Não comi nenhum desses alimentos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</si>
  <si>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ULTIMOS 7 DIAS, em quantos dias você comeu pelo menos um tipo de legume ou verdura, excluindo batata e aipim (mandioca)? Exemplo: couve, abóbora, chuchu, brócolis, espinafre, etc.</t>
  </si>
  <si>
    <t>1;Não comi legumes ou verduras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</si>
  <si>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comeu salada crua? Exemplo: alface ou tomate ou cenoura ou pepino ou cebola etc.</t>
  </si>
  <si>
    <t>1;Não comi salada crua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</si>
  <si>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comeu legumes ou verduras cozidos na comida ou sopa, excluindo batata e mandioca? Exemplo: couve, abóbora, chuchu, brócolis, espinafre, etc.</t>
  </si>
  <si>
    <t>1;Não comi legumes ou verduras cozidos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</si>
  <si>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comeu biscoitos salgados ou bolachas salgadas?</t>
  </si>
  <si>
    <t>1;Não comi biscoitos salgados  ou bolachas salgadas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</si>
  <si>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comeu biscoitos doces ou bolachas doces?</t>
  </si>
  <si>
    <t>1;Não comi biscoitos doces ou bolachas doces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</si>
  <si>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comeu guloseimas (doces, balas, chocolates, chicletes, bombons ou pirulitos)?</t>
  </si>
  <si>
    <t>1;Não comi guloseimas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</si>
  <si>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comeu frutas frescas ou salada de frutas?</t>
  </si>
  <si>
    <t>1;Não comi frutas frescas ou saladas de frutas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</si>
  <si>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tomou leite? (Excluir leite de soja)</t>
  </si>
  <si>
    <t>1;Não tomei leite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</si>
  <si>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em quantos dias você tomou refrigerante?</t>
  </si>
  <si>
    <t>1;Não tomei refrigerante  nos últimos sete dias
2;1 dia nos últimos sete dias
3;2 dias nos últimos sete dias
4;3 dias nos últimos sete dias
5;4 dias nos últimos sete dias
6;5 dias nos últimos sete dias
7;6 dias nos últimos sete dias
8;Todos os dias nos últimos sete dias</t>
  </si>
  <si>
    <t>NOS ÚLTIMOS 7 DIAS, na maioria das vezes em que você tomou refrigerante, ele foi de que tipo?</t>
  </si>
  <si>
    <t>1;Normal
2;Light / diet/ zero
3;Não tomei refrigerante nos últimos sete dias</t>
  </si>
  <si>
    <t>Ontem, em quais refeições você comeu salada crua? Exemplo: alface ou tomate ou cenoura ou pepino ou cebola  etc.</t>
  </si>
  <si>
    <t>1;Não comi salada crua ontem
2;No almoço de ontem
3;No jantar de ontem
4;No almoço e no jantar de ontem</t>
  </si>
  <si>
    <t>Ontem, em quais refeições você comeu legumes ou verduras cozidos, sem contar batata e aipim (mandioca/macaxeira)?</t>
  </si>
  <si>
    <t>1;Não comi legumes nem verduras cozidos ontem
2;No almoço de ontem
3;No jantar de ontem
4;No almoço e no jantar de ontem</t>
  </si>
  <si>
    <t>Ontem, quantas vezes você comeu frutas frescas?</t>
  </si>
  <si>
    <t>1;Não comi frutas frescas ontem 
2;Uma vez ontem  
3;Duas vezes ontem
4;Três vezes ou mais ontem</t>
  </si>
  <si>
    <t>1;Não
2;Sim, todos os dias
3;Sim, 5 a 6 dias por semana
4;Sim, 3 a 4 dias por semana
5;Sim, 1 a 2 dias por semana
6;Sim, mas apenas raramente</t>
  </si>
  <si>
    <t>NOS ÚLTIMOS 7 DIAS, em quantos dias você foi a pé ou de bicicleta para a escola?</t>
  </si>
  <si>
    <t>1;Nenhum dia nos últimos sete dias
2;1 dia nos últimos sete dias
3;2 dias nos últimos sete dias
4;3 dias nos últimos sete dias
5;4 dias nos últimos sete dias
6;5 a 7 dias nos últimos sete dias</t>
  </si>
  <si>
    <t>NOS ÚLTIMOS 7 DIAS, em quantos dias você voltou a pé ou de bicicleta da escola?</t>
  </si>
  <si>
    <t>1;Nenhum dia nos últimos sete dias
2;1 dia nos últimos sete dias
3;2 dia nos últimos sete dias
4;3 dia nos últimos sete dias
5;4 dia nos últimos sete dias
6;5 a 7 dias nos últimos sete dias</t>
  </si>
  <si>
    <t>Quando você vai a pé ou de bicicleta para a escola, quanto tempo você gasta? (CONTAR APENAS O TEMPO GASTO NA IDA OU NA VOLTA. NÃO SOMAR IDA E VOLTA)</t>
  </si>
  <si>
    <t>1;Não vou a pé nem de bicicleta para a escola
2;Menos de 10 minutos por dia
3;10 a 19 minutos por dia
4;20 a 29 minutos por dia
5;30 a 39 minutos por dia
6;40 a 49 minutos por dia
7;50 a 59 minutos por dia
8;60 ou mais minutos por dia</t>
  </si>
  <si>
    <t>NOS ÚLTIMOS 7 DIAS, quantas vezes você teve aulas de educação física na escola?</t>
  </si>
  <si>
    <t>NOS ÚLTIMOS 7 DIAS, quanto tempo por dia você fez atividade física ou esporte durante as aulas de Educação Física na escola?</t>
  </si>
  <si>
    <t>1;Não fiz aula de educação física na escola
2;Menos de 10 minutos por dia
3;10 a 19 minutos por dia
4;20 a 29 minutos por dia
5;30 a 39 minutos por dia
6;40 a 49 minutos por dia
7;50 minutos a 1 hora por dia
8;1 hora e 20  minutos por dia
9;Mais de 1 hora e 20 minutos por dia</t>
  </si>
  <si>
    <t>NOS ÚLTIMOS 7 DIAS, sem contar as aulas de educação física da escola, em quantos dias você praticou alguma atividade física, como esportes, dança, ginástica, musculação, lutas ou outra atividade com a orientação de professor ou instrutor?</t>
  </si>
  <si>
    <t>Normalmente, quanto tempo por dia duram essas atividades que você faz com professor ou instrutor? (Não incluir as aulas de educação física)</t>
  </si>
  <si>
    <t>1;Não faço atividade física com instrutor
2;Menos de 10 minutos por dia
3;10 a 19 minutos por dia
4;20 a 29 minutos por dia
5;30 a 39 minutos por dia
6;40 a 49 minutos por dia
7;50 a 60 minutos por dia
8;60 a 70 minutos por dia
9;70 a 80 minutos por dia
10;80 ou mais minutos por dia</t>
  </si>
  <si>
    <t>NOS ÚLTIMOS 7 DIAS, no seu tempo livre, em quantos dias você praticou atividade física ou esporte sem professor ou instrutor?</t>
  </si>
  <si>
    <t>Normalmente, quanto tempo por dia duram essas atividades que você faz sem professor ou instrutor?</t>
  </si>
  <si>
    <t>1;Não faço atividade física sem instrutor
2;Menos de 10 minutos por dia
3;10 a 19 minutos por dia
4;20 a 29 minutos por dia
5;30 a 39 minutos por dia
6;40 a 49 minutos por dia
7;1 hora por dia
8;1 hora e 1h30 por dia
9;Mais de 1h30 por dia</t>
  </si>
  <si>
    <t>Se você tivesse oportunidade de fazer atividade física na maioria dos dias da semana, qual seria a sua atitude?</t>
  </si>
  <si>
    <t>1;Não faria mesmo assim
2;Faria atividade física na maioria dos dias da semana
3;Já faço atividade física na maioria dos dias da semana</t>
  </si>
  <si>
    <t>Num dia de semana comum, quantas horas por dia você assiste a TV?</t>
  </si>
  <si>
    <t>1;Não assisto a TV
2;Menos de 1 hora por dia
3;Cerca de 1 hora por dia
4;Cerca de 2 horas por dia
5;Cerca de 3 horas por dia
6;Cerca de 4 horas por dia
7;Cerca de 5 horas por dia
8;Cerca de 6 horas por dia
9;Cerca de 7 ou mais horas por dia</t>
  </si>
  <si>
    <t>Num dia de semana comum, quantas horas por dia você joga videogame?</t>
  </si>
  <si>
    <t>1;Não jogo videogame
2;Menos de 1 hora por dia
3;Cerca de 1 hora por dia
4;Cerca de 2 horas por dia
5;Cerca de 3 horas por dia
6;Cerca de 4 horas por dia
7;Cerca de 5 horas por dia
8;Cerca de 6 horas por dia
9;Cerca de 7 ou mais horas por dia</t>
  </si>
  <si>
    <t>Num dia de semana comum, quantas horas por dia você fica no computador?</t>
  </si>
  <si>
    <t>1;Não fico no computador
2;Menos de 1 hora por dia
3;Cerca de 1 hora por dia
4;Cerca de 2 horas por dia
5;Cerca de 3 horas por dia
6;Cerca de 4 horas por dia
7;Cerca de 5 horas por dia
8;Cerca de 6 horas por dia
9;Cerca de 7 ou mais horas por dia</t>
  </si>
  <si>
    <t>Alguma vez na vida, você já fumou cigarro, mesmo uma ou duas tragadas?</t>
  </si>
  <si>
    <t>1;Nunca experimentei cigarro
2;9 anos ou menos
3;10 anos
4;11 anos
5;12 anos
6;13 anos
7;14 anos
8;15 anos
9;16 anos
10;17 anos ou mais</t>
  </si>
  <si>
    <t>NOS ÚLTIMOS 30 DIAS, em quantos dias você fumou cigarros?</t>
  </si>
  <si>
    <t>1;Nunca fumei
2;Nenhum dia nos últimos 30 dias
3;1 ou 2 dias nos últimos 30 dias
4;3 a 5 dias nos últimos 30 dias
5;6 a 9 dias nos últimos 30 dias
6;10 a 19 dias nos últimos 30 dias
7;20 a 29 dias nos últimos 30 dias
8;Todos os 30 dias nos últimos 30 dias</t>
  </si>
  <si>
    <t>NOS ÚLTIMOS 12 MESES, você tentou parar de fumar?</t>
  </si>
  <si>
    <t>1;Nunca fumei
2;Não fumei nos últimos 12 meses
3;Sim, tentei parar nos últimos 12  meses
4;Não tentei parar nos últimos 12 meses</t>
  </si>
  <si>
    <t>NOS ULTIMOS 7 DIAS, em quantos dias outras pessoas fumaram na sua casa?</t>
  </si>
  <si>
    <t>1;Nenhum dia nos últimos 7 dias
2;1 ou 2 dias nos últimos 7 dias
3;3 ou 4 dias nos últimos 7 dias
4;5 ou 6 dias nos últimos 7 dias
5;Todos os dias nos últimos 7 dias</t>
  </si>
  <si>
    <t>1;Nenhum deles
2;Meu pai e minha mãe ou responsáveis
3;Só meu pai ou responsável do sexo masculino
4;Só minha mãe ou responsável do sexo feminino
5;Não sei</t>
  </si>
  <si>
    <t>Se quiser, você consegue comprar cigarro na escola?</t>
  </si>
  <si>
    <t>1;Sim, consigo
2;Não, não consigo
3;Não sei</t>
  </si>
  <si>
    <t>Se você fumasse cigarros, qual seria a reação de sua família se ela ficasse sabendo?</t>
  </si>
  <si>
    <t>1;Iria se importar muito
2;Iria se importar um pouco
3;Não iria se importar
4;Não sei se ela iria se importar</t>
  </si>
  <si>
    <t>Alguma vez na vida, você já experimentou bebida alcoólica?</t>
  </si>
  <si>
    <t>1;Nunca experimentei bebida alcoólica
2;9 anos ou menos
3;10 anos
4;11 anos
5;12 anos
6;13 anos
7;14 anos
8;15 anos
9;16 anos
10;17 anos ou mais</t>
  </si>
  <si>
    <t>NOS ÚLTIMOS 30 DIAS, em quantos dias você tomou pelo menos um copo ou uma dose de bebida alcoólica?</t>
  </si>
  <si>
    <t>1;Nenhum dia nos últimos 30 dias
2;1 ou 2 dias nos últimos 30 dias
3;3 a 5 dias nos últimos 30 dias
4;6 a 9 dias nos últimos 30 dias
5;10 a 19 dias nos últimos 30 dias
6;20 a 29 dias nos últimos 30 dias
7;Todos os 30 dias nos últimos 30 dias</t>
  </si>
  <si>
    <t>Nos últimos 30 dias, nos dias em que você tomou alguma bebida alcoólica, quantos copos ou doses você tomou por dia?</t>
  </si>
  <si>
    <t>1;Não tomei nenhuma bebida alcoólica nos ultimos 30 dias
2;Menos de um copo ou dose nos últimos 30 dias
3;1 copo ou 1 dose nos últimos 30 dias
4;2 copos ou 2 doses nos últimos 30 dias
5;3 copos ou 3 doses nos últimos 30 dias
6;4 copos ou 4 doses nos últimos 30 dias
7;5 copos ou mais ou 5 doses ou mais nos últimos 30 dias</t>
  </si>
  <si>
    <t>NOS ÚLTIMOS 30 DIAS, na maioria das vezes, como você conseguiu a bebida que tomou?</t>
  </si>
  <si>
    <t>1;Não tomei nenhuma bebida alcoólica nos últimos 30 dias
2;Comprei no mercado, loja, bar ou supermercado
3;Comprei de um vendedor de rua
4;Dei dinheiro a alguém que comprou para mim
5;Consegui com meus amigos
6;Consegui em casa
7;Consegui em uma festa
8;Consegui de outro modo</t>
  </si>
  <si>
    <t>Na sua vida, quantas vezes você bebeu tanto que ficou realmente bêbado(a)?</t>
  </si>
  <si>
    <t>1;Nenhuma vez na vida
2;1 ou 2 vezes na vida
3;3 a 5 vezes na vida
4;6 a 9 vezes na vida
5;10 ou mais vezes na vida</t>
  </si>
  <si>
    <t>Se você chegasse em casa bêbado(a), qual seria a reação de sua família se ela ficasse sabendo?</t>
  </si>
  <si>
    <t>1;Iria se importar muito
2;Iria se importar um pouco
3;Não iria se importar
4;Não sei se ela iria se importar
1;Nenhuma vez na vida
2;1 ou 2 vezes na vida
3;3 a 5 vezes na vida
4;6 a 9 vezes na vida
5;10 ou mais vezes na vida</t>
  </si>
  <si>
    <t>Na sua vida, quantas vezes você teve problemas com sua família ou amigos, perdeu aulas, se machucou ou brigou porque tinha bebido?</t>
  </si>
  <si>
    <t>Alguma vez na vida, você já usou alguma droga, tais como: maconha, cocaína, crack, cola, loló, lança perfume, ecstasy etc?</t>
  </si>
  <si>
    <t>Nos últimos 30 dias, quantas vezes você usou drogas tais como maconha, cocaína, crack, cola, loló, lança perfume, ecstasy etc?</t>
  </si>
  <si>
    <t>1;Nenhuma vez nos últimos 30 dias
2;1 ou 2 vezes nos últimos 30 dias
3;3 a 5 vezes nos últimos 30 dias
4;6 a 9 vezes nos últimos 30 dias
5;10 ou mais vezes nos últimos 30 dias</t>
  </si>
  <si>
    <t>Que idade você tinha quando usou droga tais como maconha, cocaína, crack, cola, loló, lança perfume, ecstasy ou outra pela primeira vez?</t>
  </si>
  <si>
    <t>1;Nunca usei drogas
2;9 anos ou menos
3;10 anos 
4;11 anos
5;12 anos
6;13 anos
7;14 anos
8;15 anos
9;16 anos
10;17 anos ou mais</t>
  </si>
  <si>
    <t>NOS ÚLTIMOS 30 DIAS, em quantos dias você faltou às aulas  sem permissão dos seus pais ou responsáveis?</t>
  </si>
  <si>
    <t>1;Nenhum dia nos últimos 30 dias
2;1 ou 2 dias nos últimos 30 dias
3;3 a 5 dias nos últimos 30 dias
4;6 a 9 dias nos últimos 30 dias
5;10 ou mais dias nos últimos 30 dias</t>
  </si>
  <si>
    <t>NOS ÚLTIMOS 30 DIAS, com que frequência seus pais ou responsáveis sabiam realmente o que você estava fazendo em seu tempo livre?</t>
  </si>
  <si>
    <t>1;Nenhuma vez nos últimos 30 dias
2;Raramente nos últimos 30 dias
3;Às vezes nos últimos 30 dias
4;Na maior parte das vezes nos últimos 30 dias
5;Sempre nos últimos 30 dias</t>
  </si>
  <si>
    <t>NOS ÚLTIMOS 30 DIAS, com que frequência os colegas de sua escola trataram você bem e/ou foram prestativos com você?</t>
  </si>
  <si>
    <t>NOS ÚLTIMOS 30 DIAS, com que frequência algum dos seus colegas de sua escola te esculacharam, zoaram, mangaram, intimidaram ou caçoaram tanto que você ficou magoado / incomodado / aborrecido / ofendido / humilhado?</t>
  </si>
  <si>
    <t>1;Nenhuma vez nos últimos trinta dias
2;Raramente nos últimos trinta dias
3;Às vezes nos últimos trinta dias
4;Na maior parte das vezes nos últimos trinta dias
5;Sempre nos últimos trinta dias</t>
  </si>
  <si>
    <t>1;Nunca tive relação sexual
2;9 anos ou menos
3;10 anos
4;11 anos
5;12 anos
6;13 anos
7;14 anos
8;15 anos
9;16 anos ou mais</t>
  </si>
  <si>
    <t>Na sua vida, você já teve relação sexual (transou) com quantas pessoas?</t>
  </si>
  <si>
    <t>1;Nunca tive relação sexual na vida
2;1 pessoa na vida
3;2 pessoas na vida
4;3  pessoas na vida
5;4 pessoas na vida
6;5 pessoas na vida
7;6 ou mais pessoas na vida
8;Não me lembro</t>
  </si>
  <si>
    <t>NOS ÚLTIMOS 12 MESES, você teve relações sexuais(transou)?</t>
  </si>
  <si>
    <t>Na última vez que você teve relação sexual(transou), você ou seu(sua) parceiro(a) usou algum método para evitar a gravidez?</t>
  </si>
  <si>
    <t>1;Nunca tive relação sexual
2;Sim
3;Não
4;Não sei</t>
  </si>
  <si>
    <t>Na última vez que você teve relação sexual(transou), você ou seu(sua) parceiro(a) usou camisinha(preservativo)?</t>
  </si>
  <si>
    <t>Na escola, você já recebeu orientação sobre prevenção de gravidez?</t>
  </si>
  <si>
    <t>1;Sim
2;Não
3;Não sei</t>
  </si>
  <si>
    <t>Na escola, você já recebeu orientação sobre Aids ou outras doenças sexualmente transmissiveis (DSTs)?</t>
  </si>
  <si>
    <t>Na escola, você já recebeu orientação sobre como conseguir camisinha(preservativo) gratuitamente?</t>
  </si>
  <si>
    <t>NOS ÚLTIMOS 30 DIAS, em quantos dias você deixou de ir à escola porque não se sentia seguro no caminho de casa para a escola ou da escola para casa?</t>
  </si>
  <si>
    <t>1;Nenhum dia nos últimos 30 dias
2;1 dia nos últimos 30 dias
3;2 dias nos últimos 30 dias
4;3 dias nos últimos 30 dias
5;4 dias nos últimos 30 dias
6;5 dias ou mais nos últimos 30 dias</t>
  </si>
  <si>
    <t>NOS ÚLTIMOS 30 DIAS, em quantos dias você não foi à escola porque não se sentia seguro na escola?</t>
  </si>
  <si>
    <t>NOS ÚLTIMOS 30 DIAS, quantas vezes você foi agredido fisicamente por um adulto da sua família?</t>
  </si>
  <si>
    <t>1;Nenhuma vez nos últimos 30 dias
2;1 vez nos últimos 30 dias
3;2 ou 3 vezes nos últimos 30 dias
4;4 ou 5 vezes nos últimos 30 dias
5;6 ou 7 vezes nos últimos 30 dias
6;8 ou 9 vezes nos últimos 30 dias
7;10 ou 11 vezes nos últimos 30 dias
8;12 vezes ou mais nos últimos 30 dias</t>
  </si>
  <si>
    <t>NOS ÚLTIMOS 30 DIAS, você esteve envolvido(a) em alguma briga em que alguém foi fisicamente agredido?</t>
  </si>
  <si>
    <t>NOS ÚLTIMOS 30 DIAS, você esteve envolvido(a) em alguma briga em que alguma pessoa usou arma de fogo como revólver ou espingarda?</t>
  </si>
  <si>
    <t>NOS ÚLTIMOS 30 DIAS, você esteve envolvido(a) em alguma briga em que alguma pessoa usou alguma outra arma como faca, canivete, peixeira, pedra, pedaço de pau ou garrafa?</t>
  </si>
  <si>
    <t>NOS ÚLTIMOS 30 DIAS, quantas vezes você usou o cinto de segurança quando estava em um carro ou outro veículo motorizado dirigido por outra pessoa (excluindo ônibus)?</t>
  </si>
  <si>
    <t>1;Não andei em veículo dirigido por outra pessoa nos últimos 30 dias
2;Nunca nos últimos 30 dias
3;Raramente nos últimos 30 dias
4;Às vezes nos últimos 30 dias
5;Na maioria das vezes nos últimos 30 dias
6;Sempre nos últimos 30 dias</t>
  </si>
  <si>
    <t>NOS ÚLTIMOS 30 DIAS, quantas vezes você usou um capacete ao andar de motocicleta?</t>
  </si>
  <si>
    <t>1;Não andei de motocicleta nos últimos 30 dias
2;Nunca nos últimos 30 dias
3;Raramente nos últimos 30 dias
4;Às vezes nos últimos 30 dias
5;Na maioria das vezes nos últimos 30 dias
6;Sempre nos últimos 30 dias</t>
  </si>
  <si>
    <t>NOS ÚLTIMOS 30 DIAS, quantas vezes você dirigiu um veículo motorizado de transporte (carro, motocicleta, voadeira, barco) ?</t>
  </si>
  <si>
    <t>1;Não dirigi carro ou outro veículo nos últimos 30 dias
2;1 vez nos últimos 30 dias
3;2 ou 3 vezes nos últimos 30 dias
4;4 ou 5 vezes nos últimos 30 dias
5;6 ou mais vezes nos últimos 30 dias</t>
  </si>
  <si>
    <t>NOS ÚLTIMOS 30 DIAS, quantas vezes você andou em carro ou outro veículo motorizado dirigido por alguém que tinha consumido alguma bebida alcoólica?</t>
  </si>
  <si>
    <t>1;Nenhuma vez nos últimos 30 dias
2;1 vez nos últimos 30 dias
3;2 ou 3  vezes nos últimos 30 dias
4;4 ou 5 vezes nos últimos 30 dias
5;6 ou mais vezes nos últimos 30 dias</t>
  </si>
  <si>
    <t>Normalmente, quantas vezes por dia você escova os dentes?</t>
  </si>
  <si>
    <t xml:space="preserve">1;Não escovo os dentes
2;Uma vez por dia
3;Duas vezes por dia
4;Três  vezes por dia 
5;Quatro ou mais vezes por dia </t>
  </si>
  <si>
    <t>NOS ÚLTIMOS SEIS MESES, você teve dor de dente (excluir dor de dente causada por uso de aparelho)?</t>
  </si>
  <si>
    <t>1;Sim
2;Não
3;Não sei / não me lembro</t>
  </si>
  <si>
    <t>Quanto ao seu corpo, você se considera:</t>
  </si>
  <si>
    <t>1;Muito magro(a)
2;Magro(a)
3;Normal
4;Gordo(a)
5;Muito gordo(a)</t>
  </si>
  <si>
    <t>1;Não estou fazendo nada
2;Estou tentando perder peso
3;Estou tentando ganhar peso
4;Estou tentando manter o mesmo peso</t>
  </si>
  <si>
    <t>NOS ÚLTIMOS 30 DIAS, você vomitou ou tomou laxantes para perder peso ou evitar ganhar peso?</t>
  </si>
  <si>
    <t>NOS ÚLTIMOS 30 DIAS, você tomou algum remédio, fórmula ou outro produto para perder ou manter  seu  peso sem acompanhamento médico?</t>
  </si>
  <si>
    <t>1;Muito fácil de responder
2;Fácil de responder
3;Nem fácil nem difícil de responder
4;Difícil de responder
5;Muito difícil de responder</t>
  </si>
  <si>
    <t>NUMERIC</t>
  </si>
  <si>
    <t>COD_UF</t>
  </si>
  <si>
    <t>CÓDIGO DA UF  DA ESCOLA</t>
  </si>
  <si>
    <t>CÓDIGO PADRÃO DO IBGE</t>
  </si>
  <si>
    <t>COD_MUNICIPIO</t>
  </si>
  <si>
    <t>CÓDIGO DO NUNICÍPIO DA ESCOLA</t>
  </si>
  <si>
    <t>DEPEND_ADM</t>
  </si>
  <si>
    <t>DEPENDÊNCIA ADMINISTRATIVA</t>
  </si>
  <si>
    <t>ESTADUAL, MUNICIPAL, PRIVADA</t>
  </si>
  <si>
    <t>ESTALOCA</t>
  </si>
  <si>
    <t>CARACTER(6)</t>
  </si>
  <si>
    <t>Estrato de alocação do estudante na amostra</t>
  </si>
  <si>
    <t>B01P03M</t>
  </si>
  <si>
    <t>Marca de imputação de idade</t>
  </si>
  <si>
    <t>1- para os alunos que tiveram idade (B01P03) imputada;                                                                                                                               0- caso contrário</t>
  </si>
  <si>
    <t>TURMA</t>
  </si>
  <si>
    <t>Identificação da turma selecionada na escola</t>
  </si>
  <si>
    <t>TURMA=1 ou TURMA=2</t>
  </si>
  <si>
    <t>TURMAS</t>
  </si>
  <si>
    <t>Número de turmas de 9º ano da escola</t>
  </si>
  <si>
    <t>MATRIC</t>
  </si>
  <si>
    <t>Número de alunos matriculados na turma</t>
  </si>
  <si>
    <t>FREQ</t>
  </si>
  <si>
    <t>Número de alunos que frequentavam regularmente as aulas na turma</t>
  </si>
  <si>
    <t>PESQ</t>
  </si>
  <si>
    <t>Número de alunos presentes na turma no dia da pesquisa</t>
  </si>
  <si>
    <t>CAPITAL</t>
  </si>
  <si>
    <t>Código de identificação da capital (mesmo código da UF)</t>
  </si>
  <si>
    <t>PESQ_CRIT</t>
  </si>
  <si>
    <t>Número corrigido de alunos presentes na turma no dia da pesquisa</t>
  </si>
  <si>
    <t>FREQ_CRIT</t>
  </si>
  <si>
    <t>Número corrigido de alunos que frequentavam regularmente as aulas na turma</t>
  </si>
  <si>
    <t>PESO_ESCOLA</t>
  </si>
  <si>
    <t>Peso amostral da escola (a ser usado na tabulação das variáveis de ambiente)</t>
  </si>
  <si>
    <t>N_TURMAS</t>
  </si>
  <si>
    <t>Número de turmas de 9º ano da escola selecionadas para a amostra</t>
  </si>
  <si>
    <t>PROBSELTURMA</t>
  </si>
  <si>
    <t>Probabilidade de seleção das turmas em uma dada escola</t>
  </si>
  <si>
    <t>Obtida como a divisão entre o número de turmas selecionadas e o número de turmas existentes na escola</t>
  </si>
  <si>
    <t>PESO_TURMA</t>
  </si>
  <si>
    <t>Fator de expansão da turma</t>
  </si>
  <si>
    <t>Obtido pela multiplicação do fator de expansão da escola, obtido no processo de seleção da amostra, multiplicado pelo inverso da probabilidade de seleção da turma (PROBSELTURMA)</t>
  </si>
  <si>
    <t>PART</t>
  </si>
  <si>
    <t>Número de alunos presentes da turma, que efetivamente participaram da pesquisa</t>
  </si>
  <si>
    <t>N_PART</t>
  </si>
  <si>
    <t>Número de alunos presentes da turma, que se recusaram a participar da pesquisa</t>
  </si>
  <si>
    <t>SEXO</t>
  </si>
  <si>
    <t>Número de alunos que participaram da pesquisa e informaram seu sexo</t>
  </si>
  <si>
    <t>PESO_AJU_FREQ</t>
  </si>
  <si>
    <t>Fator de expansão da turma ajustado pela frequência escolar</t>
  </si>
  <si>
    <t>Obtido pela multiplicação do fator de expansão da turma (PESO_TURMA) multiplicado pelo número de alunos que frequentam as aulas, dividido pelo número de alunos participantes da pesquisa (responderam B00P01 igual a 1)</t>
  </si>
  <si>
    <t>PESO_AJU_SEXO</t>
  </si>
  <si>
    <t>Obtido pela multiplicação do fator de expansão da turma ajustado pela frequência escolar (PESO_AJU_FREQ) multiplicado pelo número de alunos que participaram da pesquisa, dividido pelo número de alunos participantes da pesquisa e que declararam o sexo (B00P01 igual a 1 e B01P01 igual 1 ou 2)</t>
  </si>
  <si>
    <t>DEP2</t>
  </si>
  <si>
    <t>Dependência administrativa da escola</t>
  </si>
  <si>
    <t>1- para escolas da rede pública;                            2 - para escolas da rede privada</t>
  </si>
  <si>
    <t>GR_IDADE</t>
  </si>
  <si>
    <t>Grupo de idade</t>
  </si>
  <si>
    <t>1 - alunos com até 12 anos de idade completos (B01P03 igual a 1 ou 2);                                                                                                     2 - alunos com 13 anos de idade completos (B01P03 igual a 3);                                                                                                                  3 - alunos com 14 anos de idade completos (B01P03 igual a 4);                                                                                                                     4 - alunos com 15 anos de idade completos (B01P03 igual a 5);                                                                                                                   5 - alunos com 16 anos ou mais de idade (B01P03 maior que 5)</t>
  </si>
  <si>
    <t>INST_MAE</t>
  </si>
  <si>
    <t>Instrução da mãe</t>
  </si>
  <si>
    <t>1 - mãe do aluno não completou o ensino fundamental (B01P08 menor que 3),                                                                                                2 - mãe não completou o ensino médio (B01P08 menor do que 5),                                                                                                                  3 - mãe não completou a faculdade (B01P08 menor do que 7),                                                                                                                         4 - mãe completou a faculdade (B01P08 menor do que 8),                                                                                                                              5 - aluno não sabia informar o nível de instrução da mãe,                                                                                                                                  “.”  - não houve declaração</t>
  </si>
  <si>
    <t>FRUTA</t>
  </si>
  <si>
    <t>Comeu frutas frescas ou saladas de frutas</t>
  </si>
  <si>
    <t>1 - aluno comeu frutas frescas ou saladas de frutas 4 dias ou mais na semana (B02P11 maior que 4),                                                                  2 - se não comeu ou comeu 3 dias ou menos (B02P11 menor ou igual a 4),                                                                                                                                 “.” - houve declaração</t>
  </si>
  <si>
    <t>PARENTAL</t>
  </si>
  <si>
    <t>Reside com os pais</t>
  </si>
  <si>
    <t>1 - o aluno reside com a mãe ou com o pai,                                                                                                                                                2 - reside apenas com a mãe,                                                                                                                                                                    3 - reside apenas com o pai,                                                                                                                                                                     4 - não reside com nenhum dos dois.</t>
  </si>
  <si>
    <t>COME_RESP</t>
  </si>
  <si>
    <t>Refeições com os responsáveis</t>
  </si>
  <si>
    <t>1- o aluno costuma fazer 5 ou mais refeições (almoço ou jantar) por semana com os responsáveis (B02P18 igual a 2 ou 3);                               2- caso contrário</t>
  </si>
  <si>
    <t>RESP_SABE</t>
  </si>
  <si>
    <t>Responsáveis sabe o que fazia</t>
  </si>
  <si>
    <t>1 - os responsáveis realmente sabiam o que o aluno fez nos últimos 30 dias (sempre ou na maior parte das vezes, B06P02 igual a 4 ou 5)</t>
  </si>
  <si>
    <t>RESP_FUMO</t>
  </si>
  <si>
    <t>Responsáveis fumam</t>
  </si>
  <si>
    <t>1 - pelo menos um dos responsáveis fuma (B04P06 igual a 2, 3 ou 4),                                                                                                              2 - nenhum dos responsáveis fumam ou se o aluno não soube informar (B04P06 igual a 1 ou 5),                                                                    “.” - não houve declaração.</t>
  </si>
  <si>
    <t>FALTA_AULA</t>
  </si>
  <si>
    <t>Falta às aulas sem permissão dos pais</t>
  </si>
  <si>
    <t>1- aluno faltou às aulas nos últimos 30 dias sem permissão dos pais (B06P01 maior que 1),                                                                               2 - caso não tenha faltado às aulas (B06P01 igual a 1),                                                                                                                                  “.” - não houve declaração</t>
  </si>
  <si>
    <t>AGRESSAO</t>
  </si>
  <si>
    <t>Agressão por adulto da família</t>
  </si>
  <si>
    <t>1 - aluno foi agredido por algum adulto da família nos últimos 30 dias (B08P03 maior que 1),                                                                                 2 - caso não tenha sido agredido (B08P03 igual a 1),                                                                                                                                              “.”  - não houve declaração.</t>
  </si>
  <si>
    <t>COMEU_FEIJAO</t>
  </si>
  <si>
    <t>Comeu feijão na semana</t>
  </si>
  <si>
    <t>1 - comeu feijão pelo menos 5 dias na semana (B02P01 maior que 5),                                                                                                           2 - caso tenha comido feijão menos de 5 dias (B02P01 menor ou igual a 5),                                                                                                          “.”  - não houve declaração</t>
  </si>
  <si>
    <t>COMEU_FRUTA</t>
  </si>
  <si>
    <t>Comeu frutas na semana</t>
  </si>
  <si>
    <t>1 - comeu frutas pelo menos 5 dias na semana (B02P11 maior que 5),                                                                                                               2 - caso tenha comido frutas menos de 5 dias (B02P11 menor ou igual a 5)                                                                                                                                                                                                         “.” - não houve declaração</t>
  </si>
  <si>
    <t>COMEU_GULOS</t>
  </si>
  <si>
    <t>Comeu guloseimas na semana</t>
  </si>
  <si>
    <t>1- comeu guloseimas pelo menos 5 dias na semana (B02P10 maior que 5),                                                                                                        2 - caso tenha comido guloseimas menos de 5 dias (B02P10 menor ou igual a 5),                                                                                              “.” - não houve declaração</t>
  </si>
  <si>
    <t>BEBEU_REFRI</t>
  </si>
  <si>
    <t>Bebeu refrigerante na semana</t>
  </si>
  <si>
    <t>1- bebeu refrigerante pelo menos 5 dias na semana (B02P13 maior que 5),                                                                                                    2 - caso tenha bebido refrigerante menos de 5 dias (B02P13 menor ou igual a 5),                                                                                                        “.” - não houve declaração</t>
  </si>
  <si>
    <t>TV</t>
  </si>
  <si>
    <t>Horas assistindo televisão</t>
  </si>
  <si>
    <t>1- aluno assiste televisão por 2 horas ou mais por dia (B03P11 maior que 3),                                                                                                          2 - caso assista televisão menos que 2 horas por dia (B03P11 menor ou igual a 3),                                                                                                    “.” - não houve declaração</t>
  </si>
  <si>
    <t>PC</t>
  </si>
  <si>
    <t>Horas no computador</t>
  </si>
  <si>
    <t>Possui valor 1 se o aluno utiliza o computador por 3 horas ou mais por dia (B03P11 maior que 4), valor 2 caso utilize o computador menos que 3 horas por dia (B03P11 menor ou igual a 4) e valor “.” se não houve declaração</t>
  </si>
  <si>
    <t>EXPCIG</t>
  </si>
  <si>
    <t>Experimentou cigarro</t>
  </si>
  <si>
    <t>1- aluno fumou alguma vez na vida (B04P01 igual a 1 ou  B04P02 maior que 1 ou B04P03 maior que 1 ou B04P04 maior que 1),                            2 - nunca fumou  (EXPCIG diferente de 1 e (B04P01 igual a 2 ou  B04P02 igual a 1 ou B04P03 igual a 1 ou B04P04 igual a 1)),                         “.” - não houve declaração</t>
  </si>
  <si>
    <t>FUMAREG</t>
  </si>
  <si>
    <t>Fumou nos últimos 30 dias</t>
  </si>
  <si>
    <t>1 - aluno fumou pelo menos uma vez nos últimos 30 dias (B04P03 maior que 2),                                                                                                    2 - nunca fumou ou não fumou nos últimos 30 dias (B04P03  menor ou igual a 2),                                                                                                     “.”  - não houve declaração</t>
  </si>
  <si>
    <t>EXPALC</t>
  </si>
  <si>
    <t>Experimentou bebida alcoólica</t>
  </si>
  <si>
    <t>1- aluno bebeu alguma vez na vida (B05P01 igual a 1 ou  B05P02 maior que 1 ou B05P03 maior que 1 ou B05P04 maior que 1 ou B05P05 maior que 1 ou B05P06 maior que 1),                                                                                                                                                                  2 - nunca bebeu  (EXPALC diferente de 1 e (B05P01 igual a 2 ou  B05P02 igual a 1 ou B05P03 igual a 1 ou B05P04 igual a 1 ou B05P05 igual a 1 ou B05P06 igual a 1)),                                                                                                                                                                                    “.”  - não houve declaração</t>
  </si>
  <si>
    <t>BEBEREG</t>
  </si>
  <si>
    <t>Bebeu nos últimos 30 dias</t>
  </si>
  <si>
    <t>1- aluno ingeriu bebida alcoólica pelo menos uma vez nos últimos 30 dias (B05P03 maior que 1),                                                                     2 - não bebeu (B05P03 igual a 1),                                                                                                                                                                “.” - não houve declaração</t>
  </si>
  <si>
    <t>EMBRIAGUEZ</t>
  </si>
  <si>
    <t>Ficou bêbado alguma vez na vida</t>
  </si>
  <si>
    <t>1- aluno ficou bêbado alguma vez na vida (B05P06 maior que 1),                                                                                                                       2 - nunca ficou (B05P06 igual a 1),                                                                                                                                                                      “.” - não houve declaração.</t>
  </si>
  <si>
    <t>EXPDRO</t>
  </si>
  <si>
    <t>Experimentou drogas como maconha, cocaína, crack etc</t>
  </si>
  <si>
    <t>1- aluno usou droga alguma vez na vida (B05P09 igual a 1 ou  B05P10 maior que 1 ou B05P11 maior que 1),                                                      2 - nunca usou droga  (EXPDRO diferente de 1 e (B05P09 igual a 2 ou B05P10 igual a 1 ou  B05P11 igual a 1)),                                              “.” - não houve declaração</t>
  </si>
  <si>
    <t>EXPSEX</t>
  </si>
  <si>
    <t>Iniciação sexual</t>
  </si>
  <si>
    <t>1- aluno teve relação sexual alguma vez na vida (B07P01 igual a 1 ou  B07P02 maior que 1 ou B07P03 maior que 1 ou B07P04 igual a 1 ou B07P05 maior que 1 ou B07P06 maior que 1),                                                                                                                                              2 - nunca teve relações sexuais  (EXPSEX diferente de 1 e (B07P01 igual a 2 ou  B07P02 igual a 1 ou B07P03 igual a 1 ou B07P04 igual a 2 ou B07P05 igual a 1 ou B07P06 igual a 1)),                                                                                                                                                           “.” - não houve declaração</t>
  </si>
  <si>
    <t>AULASEF</t>
  </si>
  <si>
    <t>Aulas de educação física</t>
  </si>
  <si>
    <t>1 - aluno teve aulas de educação física em 2 dias ou mais na semana (B03P04 maior que 2),                                                                           2 - caso tenha tido uma ou nenhuma aula na semana (B03P04 menor ou igual a 2),                                                                                                 “.” - não houve declaração</t>
  </si>
  <si>
    <t>BULLYING</t>
  </si>
  <si>
    <t>Sofreu bulling na escola</t>
  </si>
  <si>
    <t>1- aluno não sofreu bullying nos últimos 30 dias (B06P04 igual a 1),                                                                                                                          2 - sofreu bullying raramente ou às vezes (B06P04 igual a 2 ou 3),                                                                                                                      3 - sofreu bullying na maior parte das vezes ou sempre (B06P04 igual a 4 ou 5),                                                                                                        “.” - não houve declaração</t>
  </si>
  <si>
    <t>PRESERV</t>
  </si>
  <si>
    <t>Usou preservativo na última relação sexual</t>
  </si>
  <si>
    <t>1 - aluno declarou ter usado preservativo na última relação sexual (B07P06 igual a 2),                                                                                              2 - declarou não ter usado ou não se lembrar (B07P06 igual a 3 ou 4),                                                                                                                3 - nunca teve relações sexuais na vida (B07P06 igual a 1),                                                                                                                                    “.” - não houve declaração</t>
  </si>
  <si>
    <t>SEGTRAJ</t>
  </si>
  <si>
    <t>Deixou de ir a escola por insegurança no trajeto</t>
  </si>
  <si>
    <t>1 - aluno faltou à escola pelo menos 1 dia, nos últimos 30 dias, por sentir insegurança no trajeto casa-escola (B08P01 maior que 1),                           2 - nunca faltou por este motivo (B08P01 igual a 1),                                                                                                                                               “.” - não houve declaração</t>
  </si>
  <si>
    <t>SEGESC</t>
  </si>
  <si>
    <t>Deixou de ir a escola por insegurança na escola</t>
  </si>
  <si>
    <t>1- aluno faltou à escola pelo menos 1 dia, nos últimos 30 dias, por sentir insegurança na escola (B08P02 maior que 1),                                               2 - nunca faltou por este motivo (B08P02 igual a 1),                                                                                                                                        “.” - não houve declaração</t>
  </si>
  <si>
    <t>SENTINSEG</t>
  </si>
  <si>
    <t>Deixou de ir a escola por insegurança no trajeto ou na escola</t>
  </si>
  <si>
    <t>1 - aluno faltou à escola pelo menos 1 dia, nos últimos 30 dias, por sentir insegurança no trajeto casa-escola ou na escola (SEGTRAJ igual a 1 ou SEGESC igual a 1),                                                                                                                                                                                 2 - nunca faltou por nenhum dos dois motivos (SEGTRAJ igual a 2 e SEGESC igual a 2),                                                                                          “.” - caso contrário</t>
  </si>
  <si>
    <t>CINTO</t>
  </si>
  <si>
    <t>Uso do cinto de segurança</t>
  </si>
  <si>
    <t>1- aluno nunca ou raramente usou cinto de segurança nos últimos 30 dias (B08P07 igual a 2 ou 3),                                                                                  2 - usou o cinto às vezes, na maioria das vezes ou sempre (B08P07 maior que 3),                                                                                                 3 - não andou de carro,                                                                                                                                                                                       “.” - não houve declaração</t>
  </si>
  <si>
    <t>DIRIGIU</t>
  </si>
  <si>
    <t>Dirigiu veículo motorizado com menos de 18 anos</t>
  </si>
  <si>
    <t>1- aluno com menos de 18 anos de idade completos (B01P03 menor que 8) dirigiu veículos motorizados de transporte nos últimos 30 dias (B08P09 maior que 1),                                                                                                                                                                                         2 - não dirigiu (B08P09 igual a 1),                                                                                                                                                                         “.” - não houve declaração</t>
  </si>
  <si>
    <t>MOTALCOOL</t>
  </si>
  <si>
    <t>Andou em veículo motorizado dirigido por motorista alcoolizado</t>
  </si>
  <si>
    <t>1- aluno andou em veículo dirigido por motorista alcoolizado  pelo menos 1 vez nos últimos 30 dias (B08P10 maior que 1),                                         2 - não andou (B08P10 igual a 1),                                                                                                                                                                       “.”  - não houve declaração</t>
  </si>
  <si>
    <t>ESCOVA</t>
  </si>
  <si>
    <t>Escova os dentes com frequência</t>
  </si>
  <si>
    <t>1- aluno escova os dentes 3 ou mais vezes por dia (B09P01 maior que 3),                                                                                                          2 - não escova os dentes ou os escova 2 vezes ou menos (B09P10 menor ou igual a 3),                                                                                    “.” - não houve declaração</t>
  </si>
  <si>
    <t>DORDENTE</t>
  </si>
  <si>
    <t>Teve dor de dente</t>
  </si>
  <si>
    <t>1- aluno teve dor de dente nos últimos 6 meses (B09P02 igual a 1),                                                                                                                      2 - não teve ou não lembra (B09P02 maior que 1),                                                                                                                                            “.” - não houve declaração</t>
  </si>
  <si>
    <t>IMAGEM</t>
  </si>
  <si>
    <t>Obesidade</t>
  </si>
  <si>
    <t>1- aluno se considera magro ou muito magro (B09P03 menor que 3),                                                                                                                     2 - aluno se considera normal (B09P03 igual a 3),                                                                                                                                                 3 - aluno se considera gordo ou muito gordo (B09P03 maior que 3),                                                                                                                       “.” - não houve declaração</t>
  </si>
  <si>
    <t>PRODPESO</t>
  </si>
  <si>
    <t>Vomitou ou tomou laxantes para perder peso</t>
  </si>
  <si>
    <t>1 - aluno vomitou, tomou laxantes, remédios, fórmulas ou outro produto para perder ou manter seu peso nos últimos 30 dias (B10P03 igual a 1 ou B10P04 igual a 1),                                                                                                                                                                                      2 - se o fez (B10P03 igual a 2 e B10P04 igual a 2),                                                                                                                                                “.” - caso contrário</t>
  </si>
  <si>
    <t>FEIJAO</t>
  </si>
  <si>
    <t>Comeu feijão quantos dias na semana</t>
  </si>
  <si>
    <t>6 - aluno comeu feijão 5 ou mais dias na semana (B02P01 maior que 5),                                                                                                         valor igual ao da variável B02P01 se caso contrário</t>
  </si>
  <si>
    <t>BATATA</t>
  </si>
  <si>
    <t>Comeu batata frita quantos dias na semana</t>
  </si>
  <si>
    <t>6 - aluno comeu batata frita 5 ou mais dias na semana (B02P02 maior que 5),                                                                                                   valor igual ao da variável B02P02 se caso contrário</t>
  </si>
  <si>
    <t>SALG</t>
  </si>
  <si>
    <t>Comeu salgados fritos quantos dias na semana</t>
  </si>
  <si>
    <t>6 - aluno comeu salgados fritos 5 ou mais dias na semana (B02P03 maior que 5),                                                                                             valor igual ao da variável B02P03 se caso contrário</t>
  </si>
  <si>
    <t>HAMB</t>
  </si>
  <si>
    <t>Comeu hambúrguer quantos dias na semana</t>
  </si>
  <si>
    <t>6 - aluno comeu hambúrguer, salsicha, mortadela, salame, presunto, nuggets ou linguiça 5 ou mais dias na semana (B02P04 maior que 5),                                                                                                    valor igual ao da variável B02P04 se caso contrário</t>
  </si>
  <si>
    <t>LEGU</t>
  </si>
  <si>
    <t>Comeu legume ou verdura quantos dias na semana</t>
  </si>
  <si>
    <t>6 - aluno comeu legume ou verdura 5 ou mais dias na semana (B02P05 maior que 5),                                                                                          valor igual ao da variável B02P05 se caso contrário</t>
  </si>
  <si>
    <t>SALADA</t>
  </si>
  <si>
    <t>Comeu salada crua quantos dias na semana</t>
  </si>
  <si>
    <t>6 - aluno comeu salada crua 5 ou mais dias na semana (B02P06 maior que 5),                                                                                                    valor igual ao da variável B02P06 se caso contrário</t>
  </si>
  <si>
    <t>LEGUC</t>
  </si>
  <si>
    <t>Comeu legume ou verdura cozidos ou sopa quantos dias na semana</t>
  </si>
  <si>
    <t>6 - se o aluno comeu legume ou verdura cozidos ou sopa 5 ou mais dias na semana (B02P07 maior que 5),                                                      valor igual ao da variável B02P07 se caso contrário</t>
  </si>
  <si>
    <t>BISCSALG</t>
  </si>
  <si>
    <t>Comeu biscoito salgados quantos dias na semana</t>
  </si>
  <si>
    <t>6 - aluno comeu biscoitos salgados 5 ou mais dias na semana (B02P08 maior que 5),                                                                                         valor igual ao da variável B02P08 se caso contrário</t>
  </si>
  <si>
    <t>BISCDOCE</t>
  </si>
  <si>
    <t>Comeu biscoito doces quantos dias na semana</t>
  </si>
  <si>
    <t>6 - aluno comeu biscoitos doces 5 ou mais dias na semana (B02P09 maior que 5),                                                                                           valor igual ao da variável B02P09 se caso contrário</t>
  </si>
  <si>
    <t>GULO</t>
  </si>
  <si>
    <t>Comeu guloseimas quantos dias na semana</t>
  </si>
  <si>
    <t>6 - se o aluno comeu guloseimas 5 ou mais dias na semana (B02P10 maior que 5),                                                                                               valor igual ao da variável B02P10 se caso contrário</t>
  </si>
  <si>
    <t>FRUFRE</t>
  </si>
  <si>
    <t>Comeu frutas frescas ou salada de frutas quantos dias na semana</t>
  </si>
  <si>
    <t>6 - aluno comeu frutas frescas ou salada de frutas 5 ou mais dias na semana (B02P11 maior que 5),                                                                     valor igual ao da variável B02P11 se caso contrário</t>
  </si>
  <si>
    <t>LEITE</t>
  </si>
  <si>
    <t>Bebeu leite quantos dias na semana</t>
  </si>
  <si>
    <t>6 - aluno bebeu leite 5 ou mais dias na semana (B02P12 maior que 5), valor igual ao da variável B02P12 se caso contrário</t>
  </si>
  <si>
    <t>REFRI</t>
  </si>
  <si>
    <t>Bebeu refrigerante quantos dias na semana</t>
  </si>
  <si>
    <t>6 - aluno bebeu refrigerante 5 ou mais dias na semana (B02P13 maior que 5), valor igual ao da variável B02P13 se caso contrário</t>
  </si>
  <si>
    <t>TEMPATIV</t>
  </si>
  <si>
    <t>Tempo semanal de atividade física em minutos</t>
  </si>
  <si>
    <t>Foi calculado multiplicando-se o número de dias em que a atividade física foi realizada nos últimos 7 dias, pelo tempo gasto em minutos com a atividade.O tempo gasto em minutos foi representado pelo ponto médio dos intervalos assinalados. As atividades físicas consideradas no cálculo foram: o deslocamento a pé ou de bicicleta para a escola (ida e volta), aulas de educação física na escola, atividades físicas com instrutor e atividades físicas sem instrutor. O tempo semanal de atividade física é a soma das cinco parcelas representadas por essas atividades.A imputação de valores faltantes foi realizada pela média, após a categorização dos dados em 108 grupos formados a partir das variáveis  sexo, esfera administrativa da escola e cidade onde estava localizada a escola.</t>
  </si>
  <si>
    <t>ESCORATI</t>
  </si>
  <si>
    <t>Classificação do aluno segundo seu tempo semanal de atividade física</t>
  </si>
  <si>
    <t>1 - aluno não fez atividade física (TEMPATIV igual a 0),                                                                                                                                     2 - aluno fez até 149 minutos (TEMPATIV entre 1 e 149),                                                                                                                              3 - aluno fez entre 150 e 299 minutos (TEMPATIV entre 150 e 299),                                                                                                                       4 - aluno fez 300 ou mais minutos (TEMPATIV maior ou igual a 300),                                                                                                                    “.”  - não houve declaração (TEMPATIV igual a “.”)</t>
  </si>
  <si>
    <t>Q2B01P01I</t>
  </si>
  <si>
    <t>Massa corporal imputada</t>
  </si>
  <si>
    <t>Possui valor igual ao da variável Q2B01P01, exceto nos casos onde hove imputação devido a valores faltantes ou incompatíveis, como descrito no Anexo I.</t>
  </si>
  <si>
    <t>Q2B01P02I</t>
  </si>
  <si>
    <t>Altura imputada</t>
  </si>
  <si>
    <t>Possui valor igual ao da variável Q2B01P02, exceto nos casos onde hove imputação devido a valores faltantes ou incompatíveis, como descrito no Anexo I.</t>
  </si>
  <si>
    <t>DEF_ALT</t>
  </si>
  <si>
    <t>Deficit de altura</t>
  </si>
  <si>
    <t>DEF_PES</t>
  </si>
  <si>
    <t>Deficit de peso</t>
  </si>
  <si>
    <t>EXC_PES</t>
  </si>
  <si>
    <t>Excesso de 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</si>
</sst>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  <family val="2"/>
    </font>
    <font>
      <sz val="9"/>
      <name val="Univers"/>
      <family val="2"/>
      <charset val="1"/>
    </font>
    <font>
      <b/>
      <sz val="9"/>
      <name val="Univers"/>
      <family val="2"/>
      <charset val="1"/>
    </font>
    <font>
      <b/>
      <sz val="9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3DF1-D417-4FE9-B2EB-A05216B05DCD}">
  <dimension ref="A1:I189"/>
  <sheetViews>
    <sheetView tabSelected="1" topLeftCell="A52" workbookViewId="0">
      <selection activeCell="D147" sqref="D147:D148"/>
    </sheetView>
  </sheetViews>
  <sheetFormatPr defaultColWidth="11.5703125" defaultRowHeight="12"/>
  <cols>
    <col min="1" max="1" width="14.5703125" style="1" bestFit="1" customWidth="1"/>
    <col min="2" max="2" width="11.7109375" style="11" bestFit="1" customWidth="1"/>
    <col min="3" max="3" width="5.85546875" style="1" bestFit="1" customWidth="1"/>
    <col min="4" max="4" width="8.140625" style="1" bestFit="1" customWidth="1"/>
    <col min="5" max="5" width="8.7109375" style="1" bestFit="1" customWidth="1"/>
    <col min="6" max="6" width="61.7109375" style="11" customWidth="1"/>
    <col min="7" max="7" width="30.140625" style="1" customWidth="1"/>
    <col min="8" max="9" width="3.85546875" style="1" bestFit="1" customWidth="1"/>
    <col min="10" max="16384" width="11.5703125" style="1"/>
  </cols>
  <sheetData>
    <row r="1" spans="1:9" s="11" customFormat="1" ht="21.6" customHeight="1">
      <c r="A1" s="14" t="s">
        <v>0</v>
      </c>
      <c r="B1" s="12" t="s">
        <v>1</v>
      </c>
      <c r="C1" s="13" t="s">
        <v>2</v>
      </c>
      <c r="D1" s="12" t="s">
        <v>3</v>
      </c>
      <c r="E1" s="12" t="s">
        <v>4</v>
      </c>
      <c r="F1" s="6" t="str">
        <f>"DESCRICAO"</f>
        <v>DESCRICAO</v>
      </c>
      <c r="G1" s="12" t="s">
        <v>5</v>
      </c>
    </row>
    <row r="2" spans="1:9">
      <c r="A2" s="2" t="s">
        <v>6</v>
      </c>
      <c r="B2" s="15" t="s">
        <v>7</v>
      </c>
      <c r="C2" s="3">
        <v>1</v>
      </c>
      <c r="D2" s="2">
        <v>4</v>
      </c>
      <c r="E2" s="2"/>
      <c r="F2" s="7" t="s">
        <v>8</v>
      </c>
      <c r="G2" s="2"/>
      <c r="H2" s="1">
        <v>1</v>
      </c>
      <c r="I2" s="1">
        <v>4</v>
      </c>
    </row>
    <row r="3" spans="1:9">
      <c r="A3" s="2" t="s">
        <v>9</v>
      </c>
      <c r="B3" s="15" t="s">
        <v>7</v>
      </c>
      <c r="C3" s="3">
        <v>5</v>
      </c>
      <c r="D3" s="2">
        <v>5</v>
      </c>
      <c r="E3" s="2"/>
      <c r="F3" s="7" t="s">
        <v>10</v>
      </c>
      <c r="G3" s="2"/>
      <c r="H3" s="1">
        <f t="shared" ref="H3:H34" si="0">I2+1</f>
        <v>5</v>
      </c>
      <c r="I3" s="1">
        <f t="shared" ref="I3:I34" si="1">D3-C3+I2+1</f>
        <v>5</v>
      </c>
    </row>
    <row r="4" spans="1:9">
      <c r="A4" s="2" t="str">
        <f>"B00P01"</f>
        <v>B00P01</v>
      </c>
      <c r="B4" s="15" t="s">
        <v>11</v>
      </c>
      <c r="C4" s="3">
        <v>6</v>
      </c>
      <c r="D4" s="2">
        <v>6</v>
      </c>
      <c r="E4" s="2"/>
      <c r="F4" s="7" t="s">
        <v>12</v>
      </c>
      <c r="G4" s="2" t="s">
        <v>13</v>
      </c>
      <c r="H4" s="1">
        <f t="shared" si="0"/>
        <v>6</v>
      </c>
      <c r="I4" s="1">
        <f t="shared" si="1"/>
        <v>6</v>
      </c>
    </row>
    <row r="5" spans="1:9" ht="16.5" customHeight="1">
      <c r="A5" s="2" t="str">
        <f>"B01P01"</f>
        <v>B01P01</v>
      </c>
      <c r="B5" s="15" t="s">
        <v>11</v>
      </c>
      <c r="C5" s="3">
        <v>7</v>
      </c>
      <c r="D5" s="2">
        <v>7</v>
      </c>
      <c r="E5" s="2"/>
      <c r="F5" s="7" t="str">
        <f>"Qual é o seu sexo?"</f>
        <v>Qual é o seu sexo?</v>
      </c>
      <c r="G5" s="2" t="s">
        <v>14</v>
      </c>
      <c r="H5" s="1">
        <f t="shared" si="0"/>
        <v>7</v>
      </c>
      <c r="I5" s="1">
        <f t="shared" si="1"/>
        <v>7</v>
      </c>
    </row>
    <row r="6" spans="1:9" ht="60">
      <c r="A6" s="2" t="str">
        <f>"B01P02"</f>
        <v>B01P02</v>
      </c>
      <c r="B6" s="15" t="s">
        <v>11</v>
      </c>
      <c r="C6" s="3">
        <v>8</v>
      </c>
      <c r="D6" s="2">
        <v>8</v>
      </c>
      <c r="E6" s="2"/>
      <c r="F6" s="7" t="str">
        <f>"Qual a sua cor ou raça?"</f>
        <v>Qual a sua cor ou raça?</v>
      </c>
      <c r="G6" s="4" t="s">
        <v>15</v>
      </c>
      <c r="H6" s="1">
        <f t="shared" si="0"/>
        <v>8</v>
      </c>
      <c r="I6" s="1">
        <f t="shared" si="1"/>
        <v>8</v>
      </c>
    </row>
    <row r="7" spans="1:9" ht="108">
      <c r="A7" s="2" t="str">
        <f>"B01P03"</f>
        <v>B01P03</v>
      </c>
      <c r="B7" s="15" t="s">
        <v>11</v>
      </c>
      <c r="C7" s="3">
        <v>9</v>
      </c>
      <c r="D7" s="2">
        <v>9</v>
      </c>
      <c r="E7" s="2"/>
      <c r="F7" s="7" t="str">
        <f>"Qual a sua idade?"</f>
        <v>Qual a sua idade?</v>
      </c>
      <c r="G7" s="4" t="s">
        <v>16</v>
      </c>
      <c r="H7" s="1">
        <f t="shared" si="0"/>
        <v>9</v>
      </c>
      <c r="I7" s="1">
        <f t="shared" si="1"/>
        <v>9</v>
      </c>
    </row>
    <row r="8" spans="1:9" ht="144">
      <c r="A8" s="2" t="str">
        <f>"B01P04"</f>
        <v>B01P04</v>
      </c>
      <c r="B8" s="15" t="s">
        <v>11</v>
      </c>
      <c r="C8" s="3">
        <v>10</v>
      </c>
      <c r="D8" s="2">
        <v>11</v>
      </c>
      <c r="E8" s="2"/>
      <c r="F8" s="7" t="str">
        <f>"Qual o mês do seu aniversário?"</f>
        <v>Qual o mês do seu aniversário?</v>
      </c>
      <c r="G8" s="4" t="s">
        <v>17</v>
      </c>
      <c r="H8" s="1">
        <f t="shared" si="0"/>
        <v>10</v>
      </c>
      <c r="I8" s="1">
        <f t="shared" si="1"/>
        <v>11</v>
      </c>
    </row>
    <row r="9" spans="1:9" ht="108">
      <c r="A9" s="2" t="str">
        <f>"B01P05"</f>
        <v>B01P05</v>
      </c>
      <c r="B9" s="15" t="s">
        <v>11</v>
      </c>
      <c r="C9" s="3">
        <v>12</v>
      </c>
      <c r="D9" s="2">
        <v>12</v>
      </c>
      <c r="E9" s="2"/>
      <c r="F9" s="7" t="str">
        <f>"Em que ano você nasceu?"</f>
        <v>Em que ano você nasceu?</v>
      </c>
      <c r="G9" s="4" t="s">
        <v>18</v>
      </c>
      <c r="H9" s="1">
        <f t="shared" si="0"/>
        <v>12</v>
      </c>
      <c r="I9" s="1">
        <f t="shared" si="1"/>
        <v>12</v>
      </c>
    </row>
    <row r="10" spans="1:9" ht="24">
      <c r="A10" s="2" t="str">
        <f>"B01P06"</f>
        <v>B01P06</v>
      </c>
      <c r="B10" s="15" t="s">
        <v>11</v>
      </c>
      <c r="C10" s="3">
        <v>13</v>
      </c>
      <c r="D10" s="2">
        <v>13</v>
      </c>
      <c r="E10" s="2"/>
      <c r="F10" s="7" t="str">
        <f>"Você mora com sua mãe?"</f>
        <v>Você mora com sua mãe?</v>
      </c>
      <c r="G10" s="4" t="s">
        <v>19</v>
      </c>
      <c r="H10" s="1">
        <f t="shared" si="0"/>
        <v>13</v>
      </c>
      <c r="I10" s="1">
        <f t="shared" si="1"/>
        <v>13</v>
      </c>
    </row>
    <row r="11" spans="1:9" ht="24">
      <c r="A11" s="2" t="str">
        <f>"B01P07"</f>
        <v>B01P07</v>
      </c>
      <c r="B11" s="15" t="s">
        <v>11</v>
      </c>
      <c r="C11" s="3">
        <v>14</v>
      </c>
      <c r="D11" s="2">
        <v>14</v>
      </c>
      <c r="E11" s="2"/>
      <c r="F11" s="7" t="str">
        <f>"Você mora com seu pai?"</f>
        <v>Você mora com seu pai?</v>
      </c>
      <c r="G11" s="4" t="s">
        <v>19</v>
      </c>
      <c r="H11" s="1">
        <f t="shared" si="0"/>
        <v>14</v>
      </c>
      <c r="I11" s="1">
        <f t="shared" si="1"/>
        <v>14</v>
      </c>
    </row>
    <row r="12" spans="1:9" ht="156">
      <c r="A12" s="2" t="str">
        <f>"B01P08"</f>
        <v>B01P08</v>
      </c>
      <c r="B12" s="15" t="s">
        <v>11</v>
      </c>
      <c r="C12" s="3">
        <v>15</v>
      </c>
      <c r="D12" s="2">
        <v>15</v>
      </c>
      <c r="E12" s="2"/>
      <c r="F12" s="7" t="str">
        <f>"Até que nível de ensino(grau) sua mãe estuda ou estudou?"</f>
        <v>Até que nível de ensino(grau) sua mãe estuda ou estudou?</v>
      </c>
      <c r="G12" s="4" t="s">
        <v>20</v>
      </c>
      <c r="H12" s="1">
        <f t="shared" si="0"/>
        <v>15</v>
      </c>
      <c r="I12" s="1">
        <f t="shared" si="1"/>
        <v>15</v>
      </c>
    </row>
    <row r="13" spans="1:9" ht="24">
      <c r="A13" s="2" t="str">
        <f>"B01P12"</f>
        <v>B01P12</v>
      </c>
      <c r="B13" s="15" t="s">
        <v>11</v>
      </c>
      <c r="C13" s="3">
        <v>16</v>
      </c>
      <c r="D13" s="2">
        <v>16</v>
      </c>
      <c r="E13" s="2"/>
      <c r="F13" s="7" t="str">
        <f>"Na sua casa tem televisão?"</f>
        <v>Na sua casa tem televisão?</v>
      </c>
      <c r="G13" s="4" t="s">
        <v>19</v>
      </c>
      <c r="H13" s="1">
        <f t="shared" si="0"/>
        <v>16</v>
      </c>
      <c r="I13" s="1">
        <f t="shared" si="1"/>
        <v>16</v>
      </c>
    </row>
    <row r="14" spans="1:9" ht="24">
      <c r="A14" s="2" t="str">
        <f>"B01P13"</f>
        <v>B01P13</v>
      </c>
      <c r="B14" s="15" t="s">
        <v>11</v>
      </c>
      <c r="C14" s="3">
        <v>17</v>
      </c>
      <c r="D14" s="2">
        <v>17</v>
      </c>
      <c r="E14" s="2"/>
      <c r="F14" s="7" t="str">
        <f>"Na sua casa tem geladeira?"</f>
        <v>Na sua casa tem geladeira?</v>
      </c>
      <c r="G14" s="4" t="s">
        <v>19</v>
      </c>
      <c r="H14" s="1">
        <f t="shared" si="0"/>
        <v>17</v>
      </c>
      <c r="I14" s="1">
        <f t="shared" si="1"/>
        <v>17</v>
      </c>
    </row>
    <row r="15" spans="1:9" ht="24">
      <c r="A15" s="2" t="str">
        <f>"B01P14"</f>
        <v>B01P14</v>
      </c>
      <c r="B15" s="15" t="s">
        <v>11</v>
      </c>
      <c r="C15" s="3">
        <v>18</v>
      </c>
      <c r="D15" s="2">
        <v>18</v>
      </c>
      <c r="E15" s="2"/>
      <c r="F15" s="7" t="str">
        <f>"Na sua casa tem fogão?"</f>
        <v>Na sua casa tem fogão?</v>
      </c>
      <c r="G15" s="4" t="s">
        <v>19</v>
      </c>
      <c r="H15" s="1">
        <f t="shared" si="0"/>
        <v>18</v>
      </c>
      <c r="I15" s="1">
        <f t="shared" si="1"/>
        <v>18</v>
      </c>
    </row>
    <row r="16" spans="1:9" ht="24">
      <c r="A16" s="2" t="str">
        <f>"B01P15"</f>
        <v>B01P15</v>
      </c>
      <c r="B16" s="15" t="s">
        <v>11</v>
      </c>
      <c r="C16" s="3">
        <v>19</v>
      </c>
      <c r="D16" s="2">
        <v>19</v>
      </c>
      <c r="E16" s="2"/>
      <c r="F16" s="7" t="str">
        <f>"Na sua casa tem forno de microondas?"</f>
        <v>Na sua casa tem forno de microondas?</v>
      </c>
      <c r="G16" s="4" t="s">
        <v>19</v>
      </c>
      <c r="H16" s="1">
        <f t="shared" si="0"/>
        <v>19</v>
      </c>
      <c r="I16" s="1">
        <f t="shared" si="1"/>
        <v>19</v>
      </c>
    </row>
    <row r="17" spans="1:9" ht="24">
      <c r="A17" s="2" t="str">
        <f>"B01P16"</f>
        <v>B01P16</v>
      </c>
      <c r="B17" s="15" t="s">
        <v>11</v>
      </c>
      <c r="C17" s="3">
        <v>20</v>
      </c>
      <c r="D17" s="2">
        <v>20</v>
      </c>
      <c r="E17" s="2"/>
      <c r="F17" s="7" t="s">
        <v>21</v>
      </c>
      <c r="G17" s="4" t="s">
        <v>19</v>
      </c>
      <c r="H17" s="1">
        <f t="shared" si="0"/>
        <v>20</v>
      </c>
      <c r="I17" s="1">
        <f t="shared" si="1"/>
        <v>20</v>
      </c>
    </row>
    <row r="18" spans="1:9" ht="24">
      <c r="A18" s="2" t="str">
        <f>"B01P17"</f>
        <v>B01P17</v>
      </c>
      <c r="B18" s="15" t="s">
        <v>11</v>
      </c>
      <c r="C18" s="3">
        <v>21</v>
      </c>
      <c r="D18" s="2">
        <v>21</v>
      </c>
      <c r="E18" s="2"/>
      <c r="F18" s="7" t="str">
        <f>"Na sua casa tem telefone fixo (convencional)?"</f>
        <v>Na sua casa tem telefone fixo (convencional)?</v>
      </c>
      <c r="G18" s="4" t="s">
        <v>19</v>
      </c>
      <c r="H18" s="1">
        <f t="shared" si="0"/>
        <v>21</v>
      </c>
      <c r="I18" s="1">
        <f t="shared" si="1"/>
        <v>21</v>
      </c>
    </row>
    <row r="19" spans="1:9" ht="24">
      <c r="A19" s="2" t="str">
        <f>"B01P18"</f>
        <v>B01P18</v>
      </c>
      <c r="B19" s="15" t="s">
        <v>11</v>
      </c>
      <c r="C19" s="3">
        <v>22</v>
      </c>
      <c r="D19" s="2">
        <v>22</v>
      </c>
      <c r="E19" s="2"/>
      <c r="F19" s="7" t="str">
        <f>"Você tem celular?"</f>
        <v>Você tem celular?</v>
      </c>
      <c r="G19" s="4" t="s">
        <v>19</v>
      </c>
      <c r="H19" s="1">
        <f t="shared" si="0"/>
        <v>22</v>
      </c>
      <c r="I19" s="1">
        <f t="shared" si="1"/>
        <v>22</v>
      </c>
    </row>
    <row r="20" spans="1:9" ht="24">
      <c r="A20" s="2" t="str">
        <f>"B01P19"</f>
        <v>B01P19</v>
      </c>
      <c r="B20" s="15" t="s">
        <v>11</v>
      </c>
      <c r="C20" s="3">
        <v>23</v>
      </c>
      <c r="D20" s="2">
        <v>23</v>
      </c>
      <c r="E20" s="2"/>
      <c r="F20" s="7" t="str">
        <f>"Na sua casa tem aparelho de DVD?"</f>
        <v>Na sua casa tem aparelho de DVD?</v>
      </c>
      <c r="G20" s="4" t="s">
        <v>19</v>
      </c>
      <c r="H20" s="1">
        <f t="shared" si="0"/>
        <v>23</v>
      </c>
      <c r="I20" s="1">
        <f t="shared" si="1"/>
        <v>23</v>
      </c>
    </row>
    <row r="21" spans="1:9" ht="24">
      <c r="A21" s="2" t="str">
        <f>"B01P20"</f>
        <v>B01P20</v>
      </c>
      <c r="B21" s="15" t="s">
        <v>11</v>
      </c>
      <c r="C21" s="3">
        <v>24</v>
      </c>
      <c r="D21" s="2">
        <v>24</v>
      </c>
      <c r="E21" s="2"/>
      <c r="F21" s="7" t="str">
        <f>"Na sua casa tem computador?"</f>
        <v>Na sua casa tem computador?</v>
      </c>
      <c r="G21" s="4" t="s">
        <v>19</v>
      </c>
      <c r="H21" s="1">
        <f t="shared" si="0"/>
        <v>24</v>
      </c>
      <c r="I21" s="1">
        <f t="shared" si="1"/>
        <v>24</v>
      </c>
    </row>
    <row r="22" spans="1:9" ht="24">
      <c r="A22" s="2" t="str">
        <f>"B01P21"</f>
        <v>B01P21</v>
      </c>
      <c r="B22" s="15" t="s">
        <v>11</v>
      </c>
      <c r="C22" s="3">
        <v>25</v>
      </c>
      <c r="D22" s="2">
        <v>25</v>
      </c>
      <c r="E22" s="2"/>
      <c r="F22" s="7" t="str">
        <f>"Na sua casa tem algum computador ligado à Internet?"</f>
        <v>Na sua casa tem algum computador ligado à Internet?</v>
      </c>
      <c r="G22" s="4" t="s">
        <v>19</v>
      </c>
      <c r="H22" s="1">
        <f t="shared" si="0"/>
        <v>25</v>
      </c>
      <c r="I22" s="1">
        <f t="shared" si="1"/>
        <v>25</v>
      </c>
    </row>
    <row r="23" spans="1:9" ht="24">
      <c r="A23" s="2" t="str">
        <f>"B01P22"</f>
        <v>B01P22</v>
      </c>
      <c r="B23" s="15" t="s">
        <v>11</v>
      </c>
      <c r="C23" s="3">
        <v>26</v>
      </c>
      <c r="D23" s="2">
        <v>26</v>
      </c>
      <c r="E23" s="2"/>
      <c r="F23" s="7" t="str">
        <f>"Alguém que mora na sua casa tem carro?"</f>
        <v>Alguém que mora na sua casa tem carro?</v>
      </c>
      <c r="G23" s="4" t="s">
        <v>19</v>
      </c>
      <c r="H23" s="1">
        <f t="shared" si="0"/>
        <v>26</v>
      </c>
      <c r="I23" s="1">
        <f t="shared" si="1"/>
        <v>26</v>
      </c>
    </row>
    <row r="24" spans="1:9" ht="24">
      <c r="A24" s="2" t="str">
        <f>"B01P23"</f>
        <v>B01P23</v>
      </c>
      <c r="B24" s="15" t="s">
        <v>11</v>
      </c>
      <c r="C24" s="3">
        <v>27</v>
      </c>
      <c r="D24" s="2">
        <v>27</v>
      </c>
      <c r="E24" s="2"/>
      <c r="F24" s="7" t="str">
        <f>"Alguém que mora na sua casa tem moto?"</f>
        <v>Alguém que mora na sua casa tem moto?</v>
      </c>
      <c r="G24" s="4" t="s">
        <v>19</v>
      </c>
      <c r="H24" s="1">
        <f t="shared" si="0"/>
        <v>27</v>
      </c>
      <c r="I24" s="1">
        <f t="shared" si="1"/>
        <v>27</v>
      </c>
    </row>
    <row r="25" spans="1:9" ht="24">
      <c r="A25" s="2" t="str">
        <f>"B01P24"</f>
        <v>B01P24</v>
      </c>
      <c r="B25" s="15" t="s">
        <v>11</v>
      </c>
      <c r="C25" s="3">
        <v>28</v>
      </c>
      <c r="D25" s="2">
        <v>28</v>
      </c>
      <c r="E25" s="2"/>
      <c r="F25" s="7" t="str">
        <f>"Dentro da sua casa tem banheiro?"</f>
        <v>Dentro da sua casa tem banheiro?</v>
      </c>
      <c r="G25" s="4" t="s">
        <v>19</v>
      </c>
      <c r="H25" s="1">
        <f t="shared" si="0"/>
        <v>28</v>
      </c>
      <c r="I25" s="1">
        <f t="shared" si="1"/>
        <v>28</v>
      </c>
    </row>
    <row r="26" spans="1:9" ht="60">
      <c r="A26" s="2" t="str">
        <f>"B01P25"</f>
        <v>B01P25</v>
      </c>
      <c r="B26" s="15" t="s">
        <v>11</v>
      </c>
      <c r="C26" s="3">
        <v>29</v>
      </c>
      <c r="D26" s="2">
        <v>29</v>
      </c>
      <c r="E26" s="2"/>
      <c r="F26" s="7" t="str">
        <f>"Quantos banheiros com chuveiro tem dentro da sua casa?"</f>
        <v>Quantos banheiros com chuveiro tem dentro da sua casa?</v>
      </c>
      <c r="G26" s="4" t="s">
        <v>22</v>
      </c>
      <c r="H26" s="1">
        <f t="shared" si="0"/>
        <v>29</v>
      </c>
      <c r="I26" s="1">
        <f t="shared" si="1"/>
        <v>29</v>
      </c>
    </row>
    <row r="27" spans="1:9" ht="24">
      <c r="A27" s="2" t="str">
        <f>"B01P26"</f>
        <v>B01P26</v>
      </c>
      <c r="B27" s="15" t="s">
        <v>11</v>
      </c>
      <c r="C27" s="3">
        <v>30</v>
      </c>
      <c r="D27" s="2">
        <v>30</v>
      </c>
      <c r="E27" s="2"/>
      <c r="F27" s="7" t="s">
        <v>23</v>
      </c>
      <c r="G27" s="4" t="s">
        <v>19</v>
      </c>
      <c r="H27" s="1">
        <f t="shared" si="0"/>
        <v>30</v>
      </c>
      <c r="I27" s="1">
        <f t="shared" si="1"/>
        <v>30</v>
      </c>
    </row>
    <row r="28" spans="1:9" ht="120">
      <c r="A28" s="2" t="str">
        <f>"B02P01"</f>
        <v>B02P01</v>
      </c>
      <c r="B28" s="15" t="s">
        <v>11</v>
      </c>
      <c r="C28" s="3">
        <v>31</v>
      </c>
      <c r="D28" s="2">
        <v>31</v>
      </c>
      <c r="E28" s="2"/>
      <c r="F28" s="7" t="s">
        <v>24</v>
      </c>
      <c r="G28" s="4" t="s">
        <v>25</v>
      </c>
      <c r="H28" s="1">
        <f t="shared" si="0"/>
        <v>31</v>
      </c>
      <c r="I28" s="1">
        <f t="shared" si="1"/>
        <v>31</v>
      </c>
    </row>
    <row r="29" spans="1:9" ht="120">
      <c r="A29" s="2" t="str">
        <f>"B02P02"</f>
        <v>B02P02</v>
      </c>
      <c r="B29" s="15" t="s">
        <v>11</v>
      </c>
      <c r="C29" s="3">
        <v>32</v>
      </c>
      <c r="D29" s="2">
        <v>32</v>
      </c>
      <c r="E29" s="2"/>
      <c r="F29" s="7" t="s">
        <v>26</v>
      </c>
      <c r="G29" s="4" t="s">
        <v>27</v>
      </c>
      <c r="H29" s="1">
        <f t="shared" si="0"/>
        <v>32</v>
      </c>
      <c r="I29" s="1">
        <f t="shared" si="1"/>
        <v>32</v>
      </c>
    </row>
    <row r="30" spans="1:9" ht="120">
      <c r="A30" s="2" t="str">
        <f>"B02P03"</f>
        <v>B02P03</v>
      </c>
      <c r="B30" s="15" t="s">
        <v>11</v>
      </c>
      <c r="C30" s="3">
        <v>33</v>
      </c>
      <c r="D30" s="2">
        <v>33</v>
      </c>
      <c r="E30" s="2"/>
      <c r="F30" s="7" t="s">
        <v>28</v>
      </c>
      <c r="G30" s="4" t="s">
        <v>29</v>
      </c>
      <c r="H30" s="1">
        <f t="shared" si="0"/>
        <v>33</v>
      </c>
      <c r="I30" s="1">
        <f t="shared" si="1"/>
        <v>33</v>
      </c>
    </row>
    <row r="31" spans="1:9" ht="120">
      <c r="A31" s="2" t="str">
        <f>"B02P04"</f>
        <v>B02P04</v>
      </c>
      <c r="B31" s="15" t="s">
        <v>11</v>
      </c>
      <c r="C31" s="3">
        <v>34</v>
      </c>
      <c r="D31" s="2">
        <v>34</v>
      </c>
      <c r="E31" s="2"/>
      <c r="F31" s="7" t="s">
        <v>30</v>
      </c>
      <c r="G31" s="4" t="s">
        <v>31</v>
      </c>
      <c r="H31" s="1">
        <f t="shared" si="0"/>
        <v>34</v>
      </c>
      <c r="I31" s="1">
        <f t="shared" si="1"/>
        <v>34</v>
      </c>
    </row>
    <row r="32" spans="1:9" ht="120">
      <c r="A32" s="2" t="str">
        <f>"B02P05"</f>
        <v>B02P05</v>
      </c>
      <c r="B32" s="15" t="s">
        <v>11</v>
      </c>
      <c r="C32" s="3">
        <v>35</v>
      </c>
      <c r="D32" s="2">
        <v>35</v>
      </c>
      <c r="E32" s="2"/>
      <c r="F32" s="7" t="s">
        <v>32</v>
      </c>
      <c r="G32" s="4" t="s">
        <v>33</v>
      </c>
      <c r="H32" s="1">
        <f t="shared" si="0"/>
        <v>35</v>
      </c>
      <c r="I32" s="1">
        <f t="shared" si="1"/>
        <v>35</v>
      </c>
    </row>
    <row r="33" spans="1:9" ht="120">
      <c r="A33" s="2" t="str">
        <f>"B02P06"</f>
        <v>B02P06</v>
      </c>
      <c r="B33" s="15" t="s">
        <v>11</v>
      </c>
      <c r="C33" s="3">
        <v>36</v>
      </c>
      <c r="D33" s="2">
        <v>36</v>
      </c>
      <c r="E33" s="2"/>
      <c r="F33" s="7" t="s">
        <v>34</v>
      </c>
      <c r="G33" s="4" t="s">
        <v>35</v>
      </c>
      <c r="H33" s="1">
        <f t="shared" si="0"/>
        <v>36</v>
      </c>
      <c r="I33" s="1">
        <f t="shared" si="1"/>
        <v>36</v>
      </c>
    </row>
    <row r="34" spans="1:9" ht="120">
      <c r="A34" s="2" t="str">
        <f>"B02P07"</f>
        <v>B02P07</v>
      </c>
      <c r="B34" s="15" t="s">
        <v>11</v>
      </c>
      <c r="C34" s="3">
        <v>37</v>
      </c>
      <c r="D34" s="2">
        <v>37</v>
      </c>
      <c r="E34" s="2"/>
      <c r="F34" s="7" t="s">
        <v>36</v>
      </c>
      <c r="G34" s="4" t="s">
        <v>37</v>
      </c>
      <c r="H34" s="1">
        <f t="shared" si="0"/>
        <v>37</v>
      </c>
      <c r="I34" s="1">
        <f t="shared" si="1"/>
        <v>37</v>
      </c>
    </row>
    <row r="35" spans="1:9" ht="132">
      <c r="A35" s="2" t="str">
        <f>"B02P08"</f>
        <v>B02P08</v>
      </c>
      <c r="B35" s="15" t="s">
        <v>11</v>
      </c>
      <c r="C35" s="3">
        <v>38</v>
      </c>
      <c r="D35" s="2">
        <v>38</v>
      </c>
      <c r="E35" s="2"/>
      <c r="F35" s="7" t="s">
        <v>38</v>
      </c>
      <c r="G35" s="4" t="s">
        <v>39</v>
      </c>
      <c r="H35" s="1">
        <f t="shared" ref="H35:H66" si="2">I34+1</f>
        <v>38</v>
      </c>
      <c r="I35" s="1">
        <f t="shared" ref="I35:I66" si="3">D35-C35+I34+1</f>
        <v>38</v>
      </c>
    </row>
    <row r="36" spans="1:9" ht="132">
      <c r="A36" s="2" t="str">
        <f>"B02P09"</f>
        <v>B02P09</v>
      </c>
      <c r="B36" s="15" t="s">
        <v>11</v>
      </c>
      <c r="C36" s="3">
        <v>39</v>
      </c>
      <c r="D36" s="2">
        <v>39</v>
      </c>
      <c r="E36" s="2"/>
      <c r="F36" s="7" t="s">
        <v>40</v>
      </c>
      <c r="G36" s="4" t="s">
        <v>41</v>
      </c>
      <c r="H36" s="1">
        <f t="shared" si="2"/>
        <v>39</v>
      </c>
      <c r="I36" s="1">
        <f t="shared" si="3"/>
        <v>39</v>
      </c>
    </row>
    <row r="37" spans="1:9" ht="120">
      <c r="A37" s="2" t="str">
        <f>"B02P10"</f>
        <v>B02P10</v>
      </c>
      <c r="B37" s="15" t="s">
        <v>11</v>
      </c>
      <c r="C37" s="3">
        <v>40</v>
      </c>
      <c r="D37" s="2">
        <v>40</v>
      </c>
      <c r="E37" s="2"/>
      <c r="F37" s="7" t="s">
        <v>42</v>
      </c>
      <c r="G37" s="4" t="s">
        <v>43</v>
      </c>
      <c r="H37" s="1">
        <f t="shared" si="2"/>
        <v>40</v>
      </c>
      <c r="I37" s="1">
        <f t="shared" si="3"/>
        <v>40</v>
      </c>
    </row>
    <row r="38" spans="1:9" ht="132">
      <c r="A38" s="2" t="str">
        <f>"B02P11"</f>
        <v>B02P11</v>
      </c>
      <c r="B38" s="15" t="s">
        <v>11</v>
      </c>
      <c r="C38" s="3">
        <v>41</v>
      </c>
      <c r="D38" s="2">
        <v>41</v>
      </c>
      <c r="E38" s="2"/>
      <c r="F38" s="7" t="s">
        <v>44</v>
      </c>
      <c r="G38" s="4" t="s">
        <v>45</v>
      </c>
      <c r="H38" s="1">
        <f t="shared" si="2"/>
        <v>41</v>
      </c>
      <c r="I38" s="1">
        <f t="shared" si="3"/>
        <v>41</v>
      </c>
    </row>
    <row r="39" spans="1:9" ht="120">
      <c r="A39" s="2" t="str">
        <f>"B02P12"</f>
        <v>B02P12</v>
      </c>
      <c r="B39" s="15" t="s">
        <v>11</v>
      </c>
      <c r="C39" s="3">
        <v>42</v>
      </c>
      <c r="D39" s="2">
        <v>42</v>
      </c>
      <c r="E39" s="2"/>
      <c r="F39" s="7" t="s">
        <v>46</v>
      </c>
      <c r="G39" s="4" t="s">
        <v>47</v>
      </c>
      <c r="H39" s="1">
        <f t="shared" si="2"/>
        <v>42</v>
      </c>
      <c r="I39" s="1">
        <f t="shared" si="3"/>
        <v>42</v>
      </c>
    </row>
    <row r="40" spans="1:9" ht="120">
      <c r="A40" s="2" t="str">
        <f>"B02P13"</f>
        <v>B02P13</v>
      </c>
      <c r="B40" s="15" t="s">
        <v>11</v>
      </c>
      <c r="C40" s="3">
        <v>43</v>
      </c>
      <c r="D40" s="2">
        <v>43</v>
      </c>
      <c r="E40" s="2"/>
      <c r="F40" s="7" t="s">
        <v>48</v>
      </c>
      <c r="G40" s="4" t="s">
        <v>49</v>
      </c>
      <c r="H40" s="1">
        <f t="shared" si="2"/>
        <v>43</v>
      </c>
      <c r="I40" s="1">
        <f t="shared" si="3"/>
        <v>43</v>
      </c>
    </row>
    <row r="41" spans="1:9" ht="48">
      <c r="A41" s="2" t="str">
        <f>"B02P14"</f>
        <v>B02P14</v>
      </c>
      <c r="B41" s="15" t="s">
        <v>11</v>
      </c>
      <c r="C41" s="3">
        <v>44</v>
      </c>
      <c r="D41" s="2">
        <v>44</v>
      </c>
      <c r="E41" s="2"/>
      <c r="F41" s="7" t="s">
        <v>50</v>
      </c>
      <c r="G41" s="4" t="s">
        <v>51</v>
      </c>
      <c r="H41" s="1">
        <f t="shared" si="2"/>
        <v>44</v>
      </c>
      <c r="I41" s="1">
        <f t="shared" si="3"/>
        <v>44</v>
      </c>
    </row>
    <row r="42" spans="1:9" ht="48">
      <c r="A42" s="2" t="str">
        <f>"B02P15"</f>
        <v>B02P15</v>
      </c>
      <c r="B42" s="15" t="s">
        <v>11</v>
      </c>
      <c r="C42" s="3">
        <v>45</v>
      </c>
      <c r="D42" s="2">
        <v>45</v>
      </c>
      <c r="E42" s="2"/>
      <c r="F42" s="7" t="s">
        <v>52</v>
      </c>
      <c r="G42" s="4" t="s">
        <v>53</v>
      </c>
      <c r="H42" s="1">
        <f t="shared" si="2"/>
        <v>45</v>
      </c>
      <c r="I42" s="1">
        <f t="shared" si="3"/>
        <v>45</v>
      </c>
    </row>
    <row r="43" spans="1:9" ht="60">
      <c r="A43" s="2" t="str">
        <f>"B02P16"</f>
        <v>B02P16</v>
      </c>
      <c r="B43" s="15" t="s">
        <v>11</v>
      </c>
      <c r="C43" s="3">
        <v>46</v>
      </c>
      <c r="D43" s="2">
        <v>46</v>
      </c>
      <c r="E43" s="2"/>
      <c r="F43" s="7" t="s">
        <v>54</v>
      </c>
      <c r="G43" s="4" t="s">
        <v>55</v>
      </c>
      <c r="H43" s="1">
        <f t="shared" si="2"/>
        <v>46</v>
      </c>
      <c r="I43" s="1">
        <f t="shared" si="3"/>
        <v>46</v>
      </c>
    </row>
    <row r="44" spans="1:9" ht="48">
      <c r="A44" s="2" t="str">
        <f>"B02P17"</f>
        <v>B02P17</v>
      </c>
      <c r="B44" s="15" t="s">
        <v>11</v>
      </c>
      <c r="C44" s="3">
        <v>47</v>
      </c>
      <c r="D44" s="2">
        <v>47</v>
      </c>
      <c r="E44" s="2"/>
      <c r="F44" s="7" t="s">
        <v>56</v>
      </c>
      <c r="G44" s="4" t="s">
        <v>57</v>
      </c>
      <c r="H44" s="1">
        <f t="shared" si="2"/>
        <v>47</v>
      </c>
      <c r="I44" s="1">
        <f t="shared" si="3"/>
        <v>47</v>
      </c>
    </row>
    <row r="45" spans="1:9" ht="72">
      <c r="A45" s="2" t="str">
        <f>"B02P18"</f>
        <v>B02P18</v>
      </c>
      <c r="B45" s="15" t="s">
        <v>11</v>
      </c>
      <c r="C45" s="3">
        <v>48</v>
      </c>
      <c r="D45" s="2">
        <v>48</v>
      </c>
      <c r="E45" s="2"/>
      <c r="F45" s="7" t="str">
        <f>"Você costuma fazer alguma dessas refeições - almoço ou jantar - com sua mãe ou responsável?"</f>
        <v>Você costuma fazer alguma dessas refeições - almoço ou jantar - com sua mãe ou responsável?</v>
      </c>
      <c r="G45" s="4" t="s">
        <v>58</v>
      </c>
      <c r="H45" s="1">
        <f t="shared" si="2"/>
        <v>48</v>
      </c>
      <c r="I45" s="1">
        <f t="shared" si="3"/>
        <v>48</v>
      </c>
    </row>
    <row r="46" spans="1:9" ht="72">
      <c r="A46" s="2" t="str">
        <f>"B02P19"</f>
        <v>B02P19</v>
      </c>
      <c r="B46" s="15" t="s">
        <v>11</v>
      </c>
      <c r="C46" s="3">
        <v>49</v>
      </c>
      <c r="D46" s="2">
        <v>49</v>
      </c>
      <c r="E46" s="2"/>
      <c r="F46" s="7" t="str">
        <f>"Você costuma comer quando está assistindo à TV ou estudando?"</f>
        <v>Você costuma comer quando está assistindo à TV ou estudando?</v>
      </c>
      <c r="G46" s="4" t="s">
        <v>58</v>
      </c>
      <c r="H46" s="1">
        <f t="shared" si="2"/>
        <v>49</v>
      </c>
      <c r="I46" s="1">
        <f t="shared" si="3"/>
        <v>49</v>
      </c>
    </row>
    <row r="47" spans="1:9" ht="72">
      <c r="A47" s="2" t="str">
        <f>"B03P01"</f>
        <v>B03P01</v>
      </c>
      <c r="B47" s="15" t="s">
        <v>11</v>
      </c>
      <c r="C47" s="3">
        <v>50</v>
      </c>
      <c r="D47" s="2">
        <v>50</v>
      </c>
      <c r="E47" s="2"/>
      <c r="F47" s="7" t="s">
        <v>59</v>
      </c>
      <c r="G47" s="4" t="s">
        <v>60</v>
      </c>
      <c r="H47" s="1">
        <f t="shared" si="2"/>
        <v>50</v>
      </c>
      <c r="I47" s="1">
        <f t="shared" si="3"/>
        <v>50</v>
      </c>
    </row>
    <row r="48" spans="1:9" ht="72">
      <c r="A48" s="2" t="str">
        <f>"B03P02"</f>
        <v>B03P02</v>
      </c>
      <c r="B48" s="15" t="s">
        <v>11</v>
      </c>
      <c r="C48" s="3">
        <v>51</v>
      </c>
      <c r="D48" s="2">
        <v>51</v>
      </c>
      <c r="E48" s="2"/>
      <c r="F48" s="7" t="s">
        <v>61</v>
      </c>
      <c r="G48" s="4" t="s">
        <v>62</v>
      </c>
      <c r="H48" s="1">
        <f t="shared" si="2"/>
        <v>51</v>
      </c>
      <c r="I48" s="1">
        <f t="shared" si="3"/>
        <v>51</v>
      </c>
    </row>
    <row r="49" spans="1:9" ht="108">
      <c r="A49" s="2" t="str">
        <f>"B03P03"</f>
        <v>B03P03</v>
      </c>
      <c r="B49" s="15" t="s">
        <v>11</v>
      </c>
      <c r="C49" s="3">
        <v>52</v>
      </c>
      <c r="D49" s="2">
        <v>52</v>
      </c>
      <c r="E49" s="2"/>
      <c r="F49" s="7" t="s">
        <v>63</v>
      </c>
      <c r="G49" s="4" t="s">
        <v>64</v>
      </c>
      <c r="H49" s="1">
        <f t="shared" si="2"/>
        <v>52</v>
      </c>
      <c r="I49" s="1">
        <f t="shared" si="3"/>
        <v>52</v>
      </c>
    </row>
    <row r="50" spans="1:9" ht="72">
      <c r="A50" s="2" t="str">
        <f>"B03P04"</f>
        <v>B03P04</v>
      </c>
      <c r="B50" s="15" t="s">
        <v>11</v>
      </c>
      <c r="C50" s="3">
        <v>53</v>
      </c>
      <c r="D50" s="2">
        <v>53</v>
      </c>
      <c r="E50" s="2"/>
      <c r="F50" s="7" t="s">
        <v>65</v>
      </c>
      <c r="G50" s="4" t="s">
        <v>60</v>
      </c>
      <c r="H50" s="1">
        <f t="shared" si="2"/>
        <v>53</v>
      </c>
      <c r="I50" s="1">
        <f t="shared" si="3"/>
        <v>53</v>
      </c>
    </row>
    <row r="51" spans="1:9" ht="132">
      <c r="A51" s="2" t="str">
        <f>"B03P05"</f>
        <v>B03P05</v>
      </c>
      <c r="B51" s="15" t="s">
        <v>11</v>
      </c>
      <c r="C51" s="3">
        <v>54</v>
      </c>
      <c r="D51" s="2">
        <v>54</v>
      </c>
      <c r="E51" s="2"/>
      <c r="F51" s="7" t="s">
        <v>66</v>
      </c>
      <c r="G51" s="4" t="s">
        <v>67</v>
      </c>
      <c r="H51" s="1">
        <f t="shared" si="2"/>
        <v>54</v>
      </c>
      <c r="I51" s="1">
        <f t="shared" si="3"/>
        <v>54</v>
      </c>
    </row>
    <row r="52" spans="1:9" ht="72">
      <c r="A52" s="2" t="str">
        <f>"B03P06"</f>
        <v>B03P06</v>
      </c>
      <c r="B52" s="15" t="s">
        <v>11</v>
      </c>
      <c r="C52" s="3">
        <v>55</v>
      </c>
      <c r="D52" s="2">
        <v>55</v>
      </c>
      <c r="E52" s="2"/>
      <c r="F52" s="7" t="s">
        <v>68</v>
      </c>
      <c r="G52" s="4" t="s">
        <v>60</v>
      </c>
      <c r="H52" s="1">
        <f t="shared" si="2"/>
        <v>55</v>
      </c>
      <c r="I52" s="1">
        <f t="shared" si="3"/>
        <v>55</v>
      </c>
    </row>
    <row r="53" spans="1:9" ht="132">
      <c r="A53" s="2" t="str">
        <f>"B03P07"</f>
        <v>B03P07</v>
      </c>
      <c r="B53" s="15" t="s">
        <v>11</v>
      </c>
      <c r="C53" s="3">
        <v>56</v>
      </c>
      <c r="D53" s="2">
        <v>57</v>
      </c>
      <c r="E53" s="2"/>
      <c r="F53" s="7" t="s">
        <v>69</v>
      </c>
      <c r="G53" s="4" t="s">
        <v>70</v>
      </c>
      <c r="H53" s="1">
        <f t="shared" si="2"/>
        <v>56</v>
      </c>
      <c r="I53" s="1">
        <f t="shared" si="3"/>
        <v>57</v>
      </c>
    </row>
    <row r="54" spans="1:9" ht="72">
      <c r="A54" s="2" t="str">
        <f>"B03P08"</f>
        <v>B03P08</v>
      </c>
      <c r="B54" s="15" t="s">
        <v>11</v>
      </c>
      <c r="C54" s="3">
        <v>58</v>
      </c>
      <c r="D54" s="2">
        <v>58</v>
      </c>
      <c r="E54" s="2"/>
      <c r="F54" s="7" t="s">
        <v>71</v>
      </c>
      <c r="G54" s="4" t="s">
        <v>60</v>
      </c>
      <c r="H54" s="1">
        <f t="shared" si="2"/>
        <v>58</v>
      </c>
      <c r="I54" s="1">
        <f t="shared" si="3"/>
        <v>58</v>
      </c>
    </row>
    <row r="55" spans="1:9" ht="120">
      <c r="A55" s="2" t="str">
        <f>"B03P09"</f>
        <v>B03P09</v>
      </c>
      <c r="B55" s="15" t="s">
        <v>11</v>
      </c>
      <c r="C55" s="3">
        <v>59</v>
      </c>
      <c r="D55" s="2">
        <v>59</v>
      </c>
      <c r="E55" s="2"/>
      <c r="F55" s="7" t="s">
        <v>72</v>
      </c>
      <c r="G55" s="4" t="s">
        <v>73</v>
      </c>
      <c r="H55" s="1">
        <f t="shared" si="2"/>
        <v>59</v>
      </c>
      <c r="I55" s="1">
        <f t="shared" si="3"/>
        <v>59</v>
      </c>
    </row>
    <row r="56" spans="1:9" ht="60">
      <c r="A56" s="2" t="str">
        <f>"B03P10"</f>
        <v>B03P10</v>
      </c>
      <c r="B56" s="15" t="s">
        <v>11</v>
      </c>
      <c r="C56" s="3">
        <v>60</v>
      </c>
      <c r="D56" s="2">
        <v>60</v>
      </c>
      <c r="E56" s="2"/>
      <c r="F56" s="7" t="s">
        <v>74</v>
      </c>
      <c r="G56" s="4" t="s">
        <v>75</v>
      </c>
      <c r="H56" s="1">
        <f t="shared" si="2"/>
        <v>60</v>
      </c>
      <c r="I56" s="1">
        <f t="shared" si="3"/>
        <v>60</v>
      </c>
    </row>
    <row r="57" spans="1:9" ht="108">
      <c r="A57" s="2" t="str">
        <f>"B03P11"</f>
        <v>B03P11</v>
      </c>
      <c r="B57" s="15" t="s">
        <v>11</v>
      </c>
      <c r="C57" s="3">
        <v>61</v>
      </c>
      <c r="D57" s="2">
        <v>61</v>
      </c>
      <c r="E57" s="2"/>
      <c r="F57" s="7" t="s">
        <v>76</v>
      </c>
      <c r="G57" s="4" t="s">
        <v>77</v>
      </c>
      <c r="H57" s="1">
        <f t="shared" si="2"/>
        <v>61</v>
      </c>
      <c r="I57" s="1">
        <f t="shared" si="3"/>
        <v>61</v>
      </c>
    </row>
    <row r="58" spans="1:9" ht="108">
      <c r="A58" s="2" t="str">
        <f>"B03P12"</f>
        <v>B03P12</v>
      </c>
      <c r="B58" s="15" t="s">
        <v>11</v>
      </c>
      <c r="C58" s="3">
        <v>62</v>
      </c>
      <c r="D58" s="2">
        <v>62</v>
      </c>
      <c r="E58" s="2"/>
      <c r="F58" s="7" t="s">
        <v>78</v>
      </c>
      <c r="G58" s="4" t="s">
        <v>79</v>
      </c>
      <c r="H58" s="1">
        <f t="shared" si="2"/>
        <v>62</v>
      </c>
      <c r="I58" s="1">
        <f t="shared" si="3"/>
        <v>62</v>
      </c>
    </row>
    <row r="59" spans="1:9" ht="108">
      <c r="A59" s="2" t="str">
        <f>"B03P13"</f>
        <v>B03P13</v>
      </c>
      <c r="B59" s="15" t="s">
        <v>11</v>
      </c>
      <c r="C59" s="3">
        <v>63</v>
      </c>
      <c r="D59" s="2">
        <v>63</v>
      </c>
      <c r="E59" s="2"/>
      <c r="F59" s="7" t="s">
        <v>80</v>
      </c>
      <c r="G59" s="4" t="s">
        <v>81</v>
      </c>
      <c r="H59" s="1">
        <f t="shared" si="2"/>
        <v>63</v>
      </c>
      <c r="I59" s="1">
        <f t="shared" si="3"/>
        <v>63</v>
      </c>
    </row>
    <row r="60" spans="1:9" ht="24">
      <c r="A60" s="2" t="str">
        <f>"B04P01"</f>
        <v>B04P01</v>
      </c>
      <c r="B60" s="15" t="s">
        <v>11</v>
      </c>
      <c r="C60" s="3">
        <v>64</v>
      </c>
      <c r="D60" s="2">
        <v>64</v>
      </c>
      <c r="E60" s="2"/>
      <c r="F60" s="7" t="s">
        <v>82</v>
      </c>
      <c r="G60" s="4" t="s">
        <v>19</v>
      </c>
      <c r="H60" s="1">
        <f t="shared" si="2"/>
        <v>64</v>
      </c>
      <c r="I60" s="1">
        <f t="shared" si="3"/>
        <v>64</v>
      </c>
    </row>
    <row r="61" spans="1:9" ht="120">
      <c r="A61" s="2" t="str">
        <f>"B04P02"</f>
        <v>B04P02</v>
      </c>
      <c r="B61" s="15" t="s">
        <v>11</v>
      </c>
      <c r="C61" s="3">
        <v>65</v>
      </c>
      <c r="D61" s="2">
        <v>66</v>
      </c>
      <c r="E61" s="2"/>
      <c r="F61" s="7" t="str">
        <f>"Que idade você tinha quando experimentou fumar cigarro pela primeira vez?"</f>
        <v>Que idade você tinha quando experimentou fumar cigarro pela primeira vez?</v>
      </c>
      <c r="G61" s="4" t="s">
        <v>83</v>
      </c>
      <c r="H61" s="1">
        <f t="shared" si="2"/>
        <v>65</v>
      </c>
      <c r="I61" s="1">
        <f t="shared" si="3"/>
        <v>66</v>
      </c>
    </row>
    <row r="62" spans="1:9" ht="108">
      <c r="A62" s="2" t="str">
        <f>"B04P03"</f>
        <v>B04P03</v>
      </c>
      <c r="B62" s="15" t="s">
        <v>11</v>
      </c>
      <c r="C62" s="3">
        <v>67</v>
      </c>
      <c r="D62" s="2">
        <v>67</v>
      </c>
      <c r="E62" s="2"/>
      <c r="F62" s="7" t="s">
        <v>84</v>
      </c>
      <c r="G62" s="4" t="s">
        <v>85</v>
      </c>
      <c r="H62" s="1">
        <f t="shared" si="2"/>
        <v>67</v>
      </c>
      <c r="I62" s="1">
        <f t="shared" si="3"/>
        <v>67</v>
      </c>
    </row>
    <row r="63" spans="1:9" ht="72">
      <c r="A63" s="2" t="str">
        <f>"B04P04"</f>
        <v>B04P04</v>
      </c>
      <c r="B63" s="15" t="s">
        <v>11</v>
      </c>
      <c r="C63" s="3">
        <v>68</v>
      </c>
      <c r="D63" s="2">
        <v>68</v>
      </c>
      <c r="E63" s="2"/>
      <c r="F63" s="7" t="s">
        <v>86</v>
      </c>
      <c r="G63" s="4" t="s">
        <v>87</v>
      </c>
      <c r="H63" s="1">
        <f t="shared" si="2"/>
        <v>68</v>
      </c>
      <c r="I63" s="1">
        <f t="shared" si="3"/>
        <v>68</v>
      </c>
    </row>
    <row r="64" spans="1:9" ht="60">
      <c r="A64" s="2" t="str">
        <f>"B04P05"</f>
        <v>B04P05</v>
      </c>
      <c r="B64" s="15" t="s">
        <v>11</v>
      </c>
      <c r="C64" s="3">
        <v>69</v>
      </c>
      <c r="D64" s="2">
        <v>69</v>
      </c>
      <c r="E64" s="2"/>
      <c r="F64" s="7" t="s">
        <v>88</v>
      </c>
      <c r="G64" s="4" t="s">
        <v>89</v>
      </c>
      <c r="H64" s="1">
        <f t="shared" si="2"/>
        <v>69</v>
      </c>
      <c r="I64" s="1">
        <f t="shared" si="3"/>
        <v>69</v>
      </c>
    </row>
    <row r="65" spans="1:9" ht="96">
      <c r="A65" s="2" t="str">
        <f>"B04P06"</f>
        <v>B04P06</v>
      </c>
      <c r="B65" s="15" t="s">
        <v>11</v>
      </c>
      <c r="C65" s="3">
        <v>70</v>
      </c>
      <c r="D65" s="2">
        <v>70</v>
      </c>
      <c r="E65" s="2"/>
      <c r="F65" s="7" t="str">
        <f>"Qual de seus pais ou responsáveis fuma?"</f>
        <v>Qual de seus pais ou responsáveis fuma?</v>
      </c>
      <c r="G65" s="4" t="s">
        <v>90</v>
      </c>
      <c r="H65" s="1">
        <f t="shared" si="2"/>
        <v>70</v>
      </c>
      <c r="I65" s="1">
        <f t="shared" si="3"/>
        <v>70</v>
      </c>
    </row>
    <row r="66" spans="1:9" ht="36">
      <c r="A66" s="2" t="str">
        <f>"B04P07"</f>
        <v>B04P07</v>
      </c>
      <c r="B66" s="15" t="s">
        <v>11</v>
      </c>
      <c r="C66" s="3">
        <v>71</v>
      </c>
      <c r="D66" s="2">
        <v>71</v>
      </c>
      <c r="E66" s="2"/>
      <c r="F66" s="7" t="s">
        <v>91</v>
      </c>
      <c r="G66" s="4" t="s">
        <v>92</v>
      </c>
      <c r="H66" s="1">
        <f t="shared" si="2"/>
        <v>71</v>
      </c>
      <c r="I66" s="1">
        <f t="shared" si="3"/>
        <v>71</v>
      </c>
    </row>
    <row r="67" spans="1:9" ht="48">
      <c r="A67" s="2" t="str">
        <f>"B04P08"</f>
        <v>B04P08</v>
      </c>
      <c r="B67" s="15" t="s">
        <v>11</v>
      </c>
      <c r="C67" s="3">
        <v>72</v>
      </c>
      <c r="D67" s="2">
        <v>72</v>
      </c>
      <c r="E67" s="2"/>
      <c r="F67" s="7" t="s">
        <v>93</v>
      </c>
      <c r="G67" s="4" t="s">
        <v>94</v>
      </c>
      <c r="H67" s="1">
        <f t="shared" ref="H67:H98" si="4">I66+1</f>
        <v>72</v>
      </c>
      <c r="I67" s="1">
        <f t="shared" ref="I67:I98" si="5">D67-C67+I66+1</f>
        <v>72</v>
      </c>
    </row>
    <row r="68" spans="1:9" ht="24">
      <c r="A68" s="2" t="str">
        <f>"B05P01"</f>
        <v>B05P01</v>
      </c>
      <c r="B68" s="15" t="s">
        <v>11</v>
      </c>
      <c r="C68" s="3">
        <v>73</v>
      </c>
      <c r="D68" s="2">
        <v>73</v>
      </c>
      <c r="E68" s="2"/>
      <c r="F68" s="7" t="s">
        <v>95</v>
      </c>
      <c r="G68" s="4" t="s">
        <v>19</v>
      </c>
      <c r="H68" s="1">
        <f t="shared" si="4"/>
        <v>73</v>
      </c>
      <c r="I68" s="1">
        <f t="shared" si="5"/>
        <v>73</v>
      </c>
    </row>
    <row r="69" spans="1:9" ht="132">
      <c r="A69" s="2" t="str">
        <f>"B05P02"</f>
        <v>B05P02</v>
      </c>
      <c r="B69" s="15" t="s">
        <v>11</v>
      </c>
      <c r="C69" s="3">
        <v>74</v>
      </c>
      <c r="D69" s="2">
        <v>75</v>
      </c>
      <c r="E69" s="2"/>
      <c r="F69" s="7" t="str">
        <f>"Que idade você tinha quando experimentou bebida alcoólica pela primeira vez?"</f>
        <v>Que idade você tinha quando experimentou bebida alcoólica pela primeira vez?</v>
      </c>
      <c r="G69" s="4" t="s">
        <v>96</v>
      </c>
      <c r="H69" s="1">
        <f t="shared" si="4"/>
        <v>74</v>
      </c>
      <c r="I69" s="1">
        <f t="shared" si="5"/>
        <v>75</v>
      </c>
    </row>
    <row r="70" spans="1:9" ht="96">
      <c r="A70" s="2" t="str">
        <f>"B05P03"</f>
        <v>B05P03</v>
      </c>
      <c r="B70" s="15" t="s">
        <v>11</v>
      </c>
      <c r="C70" s="3">
        <v>76</v>
      </c>
      <c r="D70" s="2">
        <v>76</v>
      </c>
      <c r="E70" s="2"/>
      <c r="F70" s="7" t="s">
        <v>97</v>
      </c>
      <c r="G70" s="4" t="s">
        <v>98</v>
      </c>
      <c r="H70" s="1">
        <f t="shared" si="4"/>
        <v>76</v>
      </c>
      <c r="I70" s="1">
        <f t="shared" si="5"/>
        <v>76</v>
      </c>
    </row>
    <row r="71" spans="1:9" ht="168">
      <c r="A71" s="2" t="str">
        <f>"B05P04"</f>
        <v>B05P04</v>
      </c>
      <c r="B71" s="15" t="s">
        <v>11</v>
      </c>
      <c r="C71" s="3">
        <v>77</v>
      </c>
      <c r="D71" s="2">
        <v>77</v>
      </c>
      <c r="E71" s="2"/>
      <c r="F71" s="7" t="s">
        <v>99</v>
      </c>
      <c r="G71" s="4" t="s">
        <v>100</v>
      </c>
      <c r="H71" s="1">
        <f t="shared" si="4"/>
        <v>77</v>
      </c>
      <c r="I71" s="1">
        <f t="shared" si="5"/>
        <v>77</v>
      </c>
    </row>
    <row r="72" spans="1:9" ht="132">
      <c r="A72" s="2" t="str">
        <f>"B05P05"</f>
        <v>B05P05</v>
      </c>
      <c r="B72" s="15" t="s">
        <v>11</v>
      </c>
      <c r="C72" s="3">
        <v>78</v>
      </c>
      <c r="D72" s="2">
        <v>78</v>
      </c>
      <c r="E72" s="2"/>
      <c r="F72" s="7" t="s">
        <v>101</v>
      </c>
      <c r="G72" s="4" t="s">
        <v>102</v>
      </c>
      <c r="H72" s="1">
        <f t="shared" si="4"/>
        <v>78</v>
      </c>
      <c r="I72" s="1">
        <f t="shared" si="5"/>
        <v>78</v>
      </c>
    </row>
    <row r="73" spans="1:9" ht="60">
      <c r="A73" s="2" t="str">
        <f>"B05P06"</f>
        <v>B05P06</v>
      </c>
      <c r="B73" s="15" t="s">
        <v>11</v>
      </c>
      <c r="C73" s="3">
        <v>79</v>
      </c>
      <c r="D73" s="2">
        <v>79</v>
      </c>
      <c r="E73" s="2"/>
      <c r="F73" s="7" t="s">
        <v>103</v>
      </c>
      <c r="G73" s="4" t="s">
        <v>104</v>
      </c>
      <c r="H73" s="1">
        <f t="shared" si="4"/>
        <v>79</v>
      </c>
      <c r="I73" s="1">
        <f t="shared" si="5"/>
        <v>79</v>
      </c>
    </row>
    <row r="74" spans="1:9" ht="108">
      <c r="A74" s="2" t="str">
        <f>"B05P07"</f>
        <v>B05P07</v>
      </c>
      <c r="B74" s="15" t="s">
        <v>11</v>
      </c>
      <c r="C74" s="3">
        <v>80</v>
      </c>
      <c r="D74" s="2">
        <v>80</v>
      </c>
      <c r="E74" s="2"/>
      <c r="F74" s="7" t="s">
        <v>105</v>
      </c>
      <c r="G74" s="4" t="s">
        <v>106</v>
      </c>
      <c r="H74" s="1">
        <f t="shared" si="4"/>
        <v>80</v>
      </c>
      <c r="I74" s="1">
        <f t="shared" si="5"/>
        <v>80</v>
      </c>
    </row>
    <row r="75" spans="1:9" ht="60">
      <c r="A75" s="2" t="str">
        <f>"B05P08"</f>
        <v>B05P08</v>
      </c>
      <c r="B75" s="15" t="s">
        <v>11</v>
      </c>
      <c r="C75" s="3">
        <v>81</v>
      </c>
      <c r="D75" s="2">
        <v>81</v>
      </c>
      <c r="E75" s="2"/>
      <c r="F75" s="7" t="s">
        <v>107</v>
      </c>
      <c r="G75" s="4" t="s">
        <v>104</v>
      </c>
      <c r="H75" s="1">
        <f t="shared" si="4"/>
        <v>81</v>
      </c>
      <c r="I75" s="1">
        <f t="shared" si="5"/>
        <v>81</v>
      </c>
    </row>
    <row r="76" spans="1:9" ht="24">
      <c r="A76" s="2" t="str">
        <f>"B05P09"</f>
        <v>B05P09</v>
      </c>
      <c r="B76" s="15" t="s">
        <v>11</v>
      </c>
      <c r="C76" s="3">
        <v>82</v>
      </c>
      <c r="D76" s="2">
        <v>82</v>
      </c>
      <c r="E76" s="2"/>
      <c r="F76" s="7" t="s">
        <v>108</v>
      </c>
      <c r="G76" s="4" t="s">
        <v>19</v>
      </c>
      <c r="H76" s="1">
        <f t="shared" si="4"/>
        <v>82</v>
      </c>
      <c r="I76" s="1">
        <f t="shared" si="5"/>
        <v>82</v>
      </c>
    </row>
    <row r="77" spans="1:9" ht="72">
      <c r="A77" s="2" t="str">
        <f>"B05P10"</f>
        <v>B05P10</v>
      </c>
      <c r="B77" s="15" t="s">
        <v>11</v>
      </c>
      <c r="C77" s="3">
        <v>83</v>
      </c>
      <c r="D77" s="2">
        <v>83</v>
      </c>
      <c r="E77" s="2"/>
      <c r="F77" s="7" t="s">
        <v>109</v>
      </c>
      <c r="G77" s="4" t="s">
        <v>110</v>
      </c>
      <c r="H77" s="1">
        <f t="shared" si="4"/>
        <v>83</v>
      </c>
      <c r="I77" s="1">
        <f t="shared" si="5"/>
        <v>83</v>
      </c>
    </row>
    <row r="78" spans="1:9" ht="120">
      <c r="A78" s="2" t="str">
        <f>"B05P11"</f>
        <v>B05P11</v>
      </c>
      <c r="B78" s="15" t="s">
        <v>11</v>
      </c>
      <c r="C78" s="3">
        <v>84</v>
      </c>
      <c r="D78" s="2">
        <v>85</v>
      </c>
      <c r="E78" s="2"/>
      <c r="F78" s="7" t="s">
        <v>111</v>
      </c>
      <c r="G78" s="4" t="s">
        <v>112</v>
      </c>
      <c r="H78" s="1">
        <f t="shared" si="4"/>
        <v>84</v>
      </c>
      <c r="I78" s="1">
        <f t="shared" si="5"/>
        <v>85</v>
      </c>
    </row>
    <row r="79" spans="1:9" ht="72">
      <c r="A79" s="2" t="str">
        <f>"B06P01"</f>
        <v>B06P01</v>
      </c>
      <c r="B79" s="15" t="s">
        <v>11</v>
      </c>
      <c r="C79" s="3">
        <v>86</v>
      </c>
      <c r="D79" s="2">
        <v>86</v>
      </c>
      <c r="E79" s="2"/>
      <c r="F79" s="7" t="s">
        <v>113</v>
      </c>
      <c r="G79" s="4" t="s">
        <v>114</v>
      </c>
      <c r="H79" s="1">
        <f t="shared" si="4"/>
        <v>86</v>
      </c>
      <c r="I79" s="1">
        <f t="shared" si="5"/>
        <v>86</v>
      </c>
    </row>
    <row r="80" spans="1:9" ht="72">
      <c r="A80" s="2" t="str">
        <f>"B06P02"</f>
        <v>B06P02</v>
      </c>
      <c r="B80" s="15" t="s">
        <v>11</v>
      </c>
      <c r="C80" s="3">
        <v>87</v>
      </c>
      <c r="D80" s="2">
        <v>87</v>
      </c>
      <c r="E80" s="2"/>
      <c r="F80" s="7" t="s">
        <v>115</v>
      </c>
      <c r="G80" s="4" t="s">
        <v>116</v>
      </c>
      <c r="H80" s="1">
        <f t="shared" si="4"/>
        <v>87</v>
      </c>
      <c r="I80" s="1">
        <f t="shared" si="5"/>
        <v>87</v>
      </c>
    </row>
    <row r="81" spans="1:9" ht="72">
      <c r="A81" s="2" t="str">
        <f>"B06P03"</f>
        <v>B06P03</v>
      </c>
      <c r="B81" s="15" t="s">
        <v>11</v>
      </c>
      <c r="C81" s="3">
        <v>88</v>
      </c>
      <c r="D81" s="2">
        <v>88</v>
      </c>
      <c r="E81" s="2"/>
      <c r="F81" s="7" t="s">
        <v>117</v>
      </c>
      <c r="G81" s="4" t="s">
        <v>116</v>
      </c>
      <c r="H81" s="1">
        <f t="shared" si="4"/>
        <v>88</v>
      </c>
      <c r="I81" s="1">
        <f t="shared" si="5"/>
        <v>88</v>
      </c>
    </row>
    <row r="82" spans="1:9" ht="84">
      <c r="A82" s="2" t="str">
        <f>"B06P04"</f>
        <v>B06P04</v>
      </c>
      <c r="B82" s="15" t="s">
        <v>11</v>
      </c>
      <c r="C82" s="3">
        <v>89</v>
      </c>
      <c r="D82" s="2">
        <v>89</v>
      </c>
      <c r="E82" s="2"/>
      <c r="F82" s="7" t="s">
        <v>118</v>
      </c>
      <c r="G82" s="4" t="s">
        <v>119</v>
      </c>
      <c r="H82" s="1">
        <f t="shared" si="4"/>
        <v>89</v>
      </c>
      <c r="I82" s="1">
        <f t="shared" si="5"/>
        <v>89</v>
      </c>
    </row>
    <row r="83" spans="1:9" ht="24">
      <c r="A83" s="2" t="str">
        <f>"B07P01"</f>
        <v>B07P01</v>
      </c>
      <c r="B83" s="15" t="s">
        <v>11</v>
      </c>
      <c r="C83" s="3">
        <v>90</v>
      </c>
      <c r="D83" s="2">
        <v>90</v>
      </c>
      <c r="E83" s="2"/>
      <c r="F83" s="7" t="str">
        <f>"Você já teve relação sexual (transou) alguma vez?"</f>
        <v>Você já teve relação sexual (transou) alguma vez?</v>
      </c>
      <c r="G83" s="4" t="s">
        <v>19</v>
      </c>
      <c r="H83" s="1">
        <f t="shared" si="4"/>
        <v>90</v>
      </c>
      <c r="I83" s="1">
        <f t="shared" si="5"/>
        <v>90</v>
      </c>
    </row>
    <row r="84" spans="1:9" ht="108">
      <c r="A84" s="2" t="str">
        <f>"B07P02"</f>
        <v>B07P02</v>
      </c>
      <c r="B84" s="15" t="s">
        <v>11</v>
      </c>
      <c r="C84" s="3">
        <v>91</v>
      </c>
      <c r="D84" s="2">
        <v>91</v>
      </c>
      <c r="E84" s="2"/>
      <c r="F84" s="7" t="str">
        <f>"Que idade você tinha quando teve relação sexual (transou) pela primeira vez?"</f>
        <v>Que idade você tinha quando teve relação sexual (transou) pela primeira vez?</v>
      </c>
      <c r="G84" s="4" t="s">
        <v>120</v>
      </c>
      <c r="H84" s="1">
        <f t="shared" si="4"/>
        <v>91</v>
      </c>
      <c r="I84" s="1">
        <f t="shared" si="5"/>
        <v>91</v>
      </c>
    </row>
    <row r="85" spans="1:9" ht="96">
      <c r="A85" s="2" t="str">
        <f>"B07P03"</f>
        <v>B07P03</v>
      </c>
      <c r="B85" s="15" t="s">
        <v>11</v>
      </c>
      <c r="C85" s="3">
        <v>92</v>
      </c>
      <c r="D85" s="2">
        <v>92</v>
      </c>
      <c r="E85" s="2"/>
      <c r="F85" s="7" t="s">
        <v>121</v>
      </c>
      <c r="G85" s="4" t="s">
        <v>122</v>
      </c>
      <c r="H85" s="1">
        <f t="shared" si="4"/>
        <v>92</v>
      </c>
      <c r="I85" s="1">
        <f t="shared" si="5"/>
        <v>92</v>
      </c>
    </row>
    <row r="86" spans="1:9" ht="24">
      <c r="A86" s="2" t="str">
        <f>"B07P04"</f>
        <v>B07P04</v>
      </c>
      <c r="B86" s="15" t="s">
        <v>11</v>
      </c>
      <c r="C86" s="3">
        <v>93</v>
      </c>
      <c r="D86" s="2">
        <v>93</v>
      </c>
      <c r="E86" s="2"/>
      <c r="F86" s="7" t="s">
        <v>123</v>
      </c>
      <c r="G86" s="4" t="s">
        <v>19</v>
      </c>
      <c r="H86" s="1">
        <f t="shared" si="4"/>
        <v>93</v>
      </c>
      <c r="I86" s="1">
        <f t="shared" si="5"/>
        <v>93</v>
      </c>
    </row>
    <row r="87" spans="1:9" ht="48">
      <c r="A87" s="2" t="str">
        <f>"B07P05"</f>
        <v>B07P05</v>
      </c>
      <c r="B87" s="15" t="s">
        <v>11</v>
      </c>
      <c r="C87" s="3">
        <v>94</v>
      </c>
      <c r="D87" s="2">
        <v>94</v>
      </c>
      <c r="E87" s="2"/>
      <c r="F87" s="7" t="s">
        <v>124</v>
      </c>
      <c r="G87" s="4" t="s">
        <v>125</v>
      </c>
      <c r="H87" s="1">
        <f t="shared" si="4"/>
        <v>94</v>
      </c>
      <c r="I87" s="1">
        <f t="shared" si="5"/>
        <v>94</v>
      </c>
    </row>
    <row r="88" spans="1:9" ht="48">
      <c r="A88" s="2" t="str">
        <f>"B07P06"</f>
        <v>B07P06</v>
      </c>
      <c r="B88" s="15" t="s">
        <v>11</v>
      </c>
      <c r="C88" s="3">
        <v>95</v>
      </c>
      <c r="D88" s="2">
        <v>95</v>
      </c>
      <c r="E88" s="2"/>
      <c r="F88" s="7" t="s">
        <v>126</v>
      </c>
      <c r="G88" s="4" t="s">
        <v>125</v>
      </c>
      <c r="H88" s="1">
        <f t="shared" si="4"/>
        <v>95</v>
      </c>
      <c r="I88" s="1">
        <f t="shared" si="5"/>
        <v>95</v>
      </c>
    </row>
    <row r="89" spans="1:9" ht="36">
      <c r="A89" s="2" t="str">
        <f>"B07P07"</f>
        <v>B07P07</v>
      </c>
      <c r="B89" s="15" t="s">
        <v>11</v>
      </c>
      <c r="C89" s="3">
        <v>96</v>
      </c>
      <c r="D89" s="2">
        <v>96</v>
      </c>
      <c r="E89" s="2"/>
      <c r="F89" s="7" t="s">
        <v>127</v>
      </c>
      <c r="G89" s="4" t="s">
        <v>128</v>
      </c>
      <c r="H89" s="1">
        <f t="shared" si="4"/>
        <v>96</v>
      </c>
      <c r="I89" s="1">
        <f t="shared" si="5"/>
        <v>96</v>
      </c>
    </row>
    <row r="90" spans="1:9" ht="36">
      <c r="A90" s="2" t="str">
        <f>"B07P08"</f>
        <v>B07P08</v>
      </c>
      <c r="B90" s="15" t="s">
        <v>11</v>
      </c>
      <c r="C90" s="3">
        <v>97</v>
      </c>
      <c r="D90" s="2">
        <v>97</v>
      </c>
      <c r="E90" s="2"/>
      <c r="F90" s="7" t="s">
        <v>129</v>
      </c>
      <c r="G90" s="4" t="s">
        <v>128</v>
      </c>
      <c r="H90" s="1">
        <f t="shared" si="4"/>
        <v>97</v>
      </c>
      <c r="I90" s="1">
        <f t="shared" si="5"/>
        <v>97</v>
      </c>
    </row>
    <row r="91" spans="1:9" ht="36">
      <c r="A91" s="2" t="str">
        <f>"B07P09"</f>
        <v>B07P09</v>
      </c>
      <c r="B91" s="15" t="s">
        <v>11</v>
      </c>
      <c r="C91" s="3">
        <v>98</v>
      </c>
      <c r="D91" s="2">
        <v>98</v>
      </c>
      <c r="E91" s="2"/>
      <c r="F91" s="7" t="s">
        <v>130</v>
      </c>
      <c r="G91" s="4" t="s">
        <v>128</v>
      </c>
      <c r="H91" s="1">
        <f t="shared" si="4"/>
        <v>98</v>
      </c>
      <c r="I91" s="1">
        <f t="shared" si="5"/>
        <v>98</v>
      </c>
    </row>
    <row r="92" spans="1:9" ht="84">
      <c r="A92" s="2" t="str">
        <f>"B08P01"</f>
        <v>B08P01</v>
      </c>
      <c r="B92" s="15" t="s">
        <v>11</v>
      </c>
      <c r="C92" s="3">
        <v>99</v>
      </c>
      <c r="D92" s="2">
        <v>99</v>
      </c>
      <c r="E92" s="2"/>
      <c r="F92" s="7" t="s">
        <v>131</v>
      </c>
      <c r="G92" s="4" t="s">
        <v>132</v>
      </c>
      <c r="H92" s="1">
        <f t="shared" si="4"/>
        <v>99</v>
      </c>
      <c r="I92" s="1">
        <f t="shared" si="5"/>
        <v>99</v>
      </c>
    </row>
    <row r="93" spans="1:9" ht="84">
      <c r="A93" s="2" t="str">
        <f>"B08P02"</f>
        <v>B08P02</v>
      </c>
      <c r="B93" s="15" t="s">
        <v>11</v>
      </c>
      <c r="C93" s="3">
        <v>100</v>
      </c>
      <c r="D93" s="2">
        <v>100</v>
      </c>
      <c r="E93" s="2"/>
      <c r="F93" s="7" t="s">
        <v>133</v>
      </c>
      <c r="G93" s="4" t="s">
        <v>132</v>
      </c>
      <c r="H93" s="1">
        <f t="shared" si="4"/>
        <v>100</v>
      </c>
      <c r="I93" s="1">
        <f t="shared" si="5"/>
        <v>100</v>
      </c>
    </row>
    <row r="94" spans="1:9" ht="120">
      <c r="A94" s="2" t="str">
        <f>"B08P03"</f>
        <v>B08P03</v>
      </c>
      <c r="B94" s="15" t="s">
        <v>11</v>
      </c>
      <c r="C94" s="3">
        <v>101</v>
      </c>
      <c r="D94" s="2">
        <v>101</v>
      </c>
      <c r="E94" s="2"/>
      <c r="F94" s="7" t="s">
        <v>134</v>
      </c>
      <c r="G94" s="4" t="s">
        <v>135</v>
      </c>
      <c r="H94" s="1">
        <f t="shared" si="4"/>
        <v>101</v>
      </c>
      <c r="I94" s="1">
        <f t="shared" si="5"/>
        <v>101</v>
      </c>
    </row>
    <row r="95" spans="1:9" ht="26.1" customHeight="1">
      <c r="A95" s="2" t="str">
        <f>"B08P04"</f>
        <v>B08P04</v>
      </c>
      <c r="B95" s="15" t="s">
        <v>11</v>
      </c>
      <c r="C95" s="3">
        <v>102</v>
      </c>
      <c r="D95" s="2">
        <v>102</v>
      </c>
      <c r="E95" s="2"/>
      <c r="F95" s="7" t="s">
        <v>136</v>
      </c>
      <c r="G95" s="4" t="s">
        <v>19</v>
      </c>
      <c r="H95" s="1">
        <f t="shared" si="4"/>
        <v>102</v>
      </c>
      <c r="I95" s="1">
        <f t="shared" si="5"/>
        <v>102</v>
      </c>
    </row>
    <row r="96" spans="1:9" ht="26.1" customHeight="1">
      <c r="A96" s="2" t="str">
        <f>"B08P05"</f>
        <v>B08P05</v>
      </c>
      <c r="B96" s="15" t="s">
        <v>11</v>
      </c>
      <c r="C96" s="3">
        <v>103</v>
      </c>
      <c r="D96" s="2">
        <v>103</v>
      </c>
      <c r="E96" s="2"/>
      <c r="F96" s="7" t="s">
        <v>137</v>
      </c>
      <c r="G96" s="4" t="s">
        <v>19</v>
      </c>
      <c r="H96" s="1">
        <f t="shared" si="4"/>
        <v>103</v>
      </c>
      <c r="I96" s="1">
        <f t="shared" si="5"/>
        <v>103</v>
      </c>
    </row>
    <row r="97" spans="1:9" ht="39" customHeight="1">
      <c r="A97" s="2" t="str">
        <f>"B08P06"</f>
        <v>B08P06</v>
      </c>
      <c r="B97" s="15" t="s">
        <v>11</v>
      </c>
      <c r="C97" s="3">
        <v>104</v>
      </c>
      <c r="D97" s="2">
        <v>104</v>
      </c>
      <c r="E97" s="2"/>
      <c r="F97" s="7" t="s">
        <v>138</v>
      </c>
      <c r="G97" s="4" t="s">
        <v>19</v>
      </c>
      <c r="H97" s="1">
        <f t="shared" si="4"/>
        <v>104</v>
      </c>
      <c r="I97" s="1">
        <f t="shared" si="5"/>
        <v>104</v>
      </c>
    </row>
    <row r="98" spans="1:9" ht="96">
      <c r="A98" s="2" t="str">
        <f>"B08P07"</f>
        <v>B08P07</v>
      </c>
      <c r="B98" s="15" t="s">
        <v>11</v>
      </c>
      <c r="C98" s="3">
        <v>105</v>
      </c>
      <c r="D98" s="2">
        <v>105</v>
      </c>
      <c r="E98" s="2"/>
      <c r="F98" s="7" t="s">
        <v>139</v>
      </c>
      <c r="G98" s="4" t="s">
        <v>140</v>
      </c>
      <c r="H98" s="1">
        <f t="shared" si="4"/>
        <v>105</v>
      </c>
      <c r="I98" s="1">
        <f t="shared" si="5"/>
        <v>105</v>
      </c>
    </row>
    <row r="99" spans="1:9" ht="96">
      <c r="A99" s="2" t="str">
        <f>"B08P08"</f>
        <v>B08P08</v>
      </c>
      <c r="B99" s="15" t="s">
        <v>11</v>
      </c>
      <c r="C99" s="3">
        <v>106</v>
      </c>
      <c r="D99" s="2">
        <v>106</v>
      </c>
      <c r="E99" s="2"/>
      <c r="F99" s="7" t="s">
        <v>141</v>
      </c>
      <c r="G99" s="4" t="s">
        <v>142</v>
      </c>
      <c r="H99" s="1">
        <f t="shared" ref="H99:H130" si="6">I98+1</f>
        <v>106</v>
      </c>
      <c r="I99" s="1">
        <f t="shared" ref="I99:I130" si="7">D99-C99+I98+1</f>
        <v>106</v>
      </c>
    </row>
    <row r="100" spans="1:9" ht="84">
      <c r="A100" s="2" t="str">
        <f>"B08P09"</f>
        <v>B08P09</v>
      </c>
      <c r="B100" s="15" t="s">
        <v>11</v>
      </c>
      <c r="C100" s="3">
        <v>107</v>
      </c>
      <c r="D100" s="2">
        <v>107</v>
      </c>
      <c r="E100" s="2"/>
      <c r="F100" s="7" t="s">
        <v>143</v>
      </c>
      <c r="G100" s="4" t="s">
        <v>144</v>
      </c>
      <c r="H100" s="1">
        <f t="shared" si="6"/>
        <v>107</v>
      </c>
      <c r="I100" s="1">
        <f t="shared" si="7"/>
        <v>107</v>
      </c>
    </row>
    <row r="101" spans="1:9" ht="72">
      <c r="A101" s="2" t="str">
        <f>"B08P10"</f>
        <v>B08P10</v>
      </c>
      <c r="B101" s="15" t="s">
        <v>11</v>
      </c>
      <c r="C101" s="3">
        <v>108</v>
      </c>
      <c r="D101" s="2">
        <v>108</v>
      </c>
      <c r="E101" s="2"/>
      <c r="F101" s="7" t="s">
        <v>145</v>
      </c>
      <c r="G101" s="4" t="s">
        <v>146</v>
      </c>
      <c r="H101" s="1">
        <f t="shared" si="6"/>
        <v>108</v>
      </c>
      <c r="I101" s="1">
        <f t="shared" si="7"/>
        <v>108</v>
      </c>
    </row>
    <row r="102" spans="1:9" ht="60">
      <c r="A102" s="2" t="str">
        <f>"B09P01"</f>
        <v>B09P01</v>
      </c>
      <c r="B102" s="15" t="s">
        <v>11</v>
      </c>
      <c r="C102" s="3">
        <v>109</v>
      </c>
      <c r="D102" s="2">
        <v>109</v>
      </c>
      <c r="E102" s="2"/>
      <c r="F102" s="7" t="s">
        <v>147</v>
      </c>
      <c r="G102" s="4" t="s">
        <v>148</v>
      </c>
      <c r="H102" s="1">
        <f t="shared" si="6"/>
        <v>109</v>
      </c>
      <c r="I102" s="1">
        <f t="shared" si="7"/>
        <v>109</v>
      </c>
    </row>
    <row r="103" spans="1:9" ht="36">
      <c r="A103" s="2" t="str">
        <f>"B09P02"</f>
        <v>B09P02</v>
      </c>
      <c r="B103" s="15" t="s">
        <v>11</v>
      </c>
      <c r="C103" s="3">
        <v>110</v>
      </c>
      <c r="D103" s="2">
        <v>110</v>
      </c>
      <c r="E103" s="2"/>
      <c r="F103" s="7" t="s">
        <v>149</v>
      </c>
      <c r="G103" s="4" t="s">
        <v>150</v>
      </c>
      <c r="H103" s="1">
        <f t="shared" si="6"/>
        <v>110</v>
      </c>
      <c r="I103" s="1">
        <f t="shared" si="7"/>
        <v>110</v>
      </c>
    </row>
    <row r="104" spans="1:9" ht="60">
      <c r="A104" s="2" t="str">
        <f>"B10P01"</f>
        <v>B10P01</v>
      </c>
      <c r="B104" s="15" t="s">
        <v>11</v>
      </c>
      <c r="C104" s="3">
        <v>111</v>
      </c>
      <c r="D104" s="2">
        <v>111</v>
      </c>
      <c r="E104" s="2"/>
      <c r="F104" s="7" t="s">
        <v>151</v>
      </c>
      <c r="G104" s="4" t="s">
        <v>152</v>
      </c>
      <c r="H104" s="1">
        <f t="shared" si="6"/>
        <v>111</v>
      </c>
      <c r="I104" s="1">
        <f t="shared" si="7"/>
        <v>111</v>
      </c>
    </row>
    <row r="105" spans="1:9" ht="60">
      <c r="A105" s="2" t="str">
        <f>"B10P02"</f>
        <v>B10P02</v>
      </c>
      <c r="B105" s="15" t="s">
        <v>11</v>
      </c>
      <c r="C105" s="3">
        <v>112</v>
      </c>
      <c r="D105" s="2">
        <v>112</v>
      </c>
      <c r="E105" s="2"/>
      <c r="F105" s="7" t="str">
        <f>"O que você está fazendo em relação a seu peso?"</f>
        <v>O que você está fazendo em relação a seu peso?</v>
      </c>
      <c r="G105" s="4" t="s">
        <v>153</v>
      </c>
      <c r="H105" s="1">
        <f t="shared" si="6"/>
        <v>112</v>
      </c>
      <c r="I105" s="1">
        <f t="shared" si="7"/>
        <v>112</v>
      </c>
    </row>
    <row r="106" spans="1:9" ht="24">
      <c r="A106" s="2" t="str">
        <f>"B10P03"</f>
        <v>B10P03</v>
      </c>
      <c r="B106" s="15" t="s">
        <v>11</v>
      </c>
      <c r="C106" s="3">
        <v>113</v>
      </c>
      <c r="D106" s="2">
        <v>113</v>
      </c>
      <c r="E106" s="2"/>
      <c r="F106" s="7" t="s">
        <v>154</v>
      </c>
      <c r="G106" s="4" t="s">
        <v>19</v>
      </c>
      <c r="H106" s="1">
        <f t="shared" si="6"/>
        <v>113</v>
      </c>
      <c r="I106" s="1">
        <f t="shared" si="7"/>
        <v>113</v>
      </c>
    </row>
    <row r="107" spans="1:9" ht="36">
      <c r="A107" s="2" t="str">
        <f>"B10P04"</f>
        <v>B10P04</v>
      </c>
      <c r="B107" s="15" t="s">
        <v>11</v>
      </c>
      <c r="C107" s="3">
        <v>114</v>
      </c>
      <c r="D107" s="2">
        <v>114</v>
      </c>
      <c r="E107" s="2"/>
      <c r="F107" s="7" t="s">
        <v>155</v>
      </c>
      <c r="G107" s="4" t="s">
        <v>19</v>
      </c>
      <c r="H107" s="1">
        <f t="shared" si="6"/>
        <v>114</v>
      </c>
      <c r="I107" s="1">
        <f t="shared" si="7"/>
        <v>114</v>
      </c>
    </row>
    <row r="108" spans="1:9" ht="72">
      <c r="A108" s="2" t="str">
        <f>"B11P01"</f>
        <v>B11P01</v>
      </c>
      <c r="B108" s="15" t="s">
        <v>11</v>
      </c>
      <c r="C108" s="3">
        <v>115</v>
      </c>
      <c r="D108" s="2">
        <v>115</v>
      </c>
      <c r="E108" s="2"/>
      <c r="F108" s="7" t="str">
        <f>"O que você achou deste questionário?"</f>
        <v>O que você achou deste questionário?</v>
      </c>
      <c r="G108" s="4" t="s">
        <v>156</v>
      </c>
      <c r="H108" s="1">
        <f t="shared" si="6"/>
        <v>115</v>
      </c>
      <c r="I108" s="1">
        <f t="shared" si="7"/>
        <v>115</v>
      </c>
    </row>
    <row r="109" spans="1:9">
      <c r="A109" s="2" t="str">
        <f>"Q2B01P01"</f>
        <v>Q2B01P01</v>
      </c>
      <c r="B109" s="15" t="s">
        <v>157</v>
      </c>
      <c r="C109" s="3">
        <v>116</v>
      </c>
      <c r="D109" s="2">
        <v>121</v>
      </c>
      <c r="E109" s="2">
        <v>2</v>
      </c>
      <c r="F109" s="7" t="str">
        <f>"Qual é o Peso do Aluno ?"</f>
        <v>Qual é o Peso do Aluno ?</v>
      </c>
      <c r="G109" s="2"/>
      <c r="H109" s="1">
        <f t="shared" si="6"/>
        <v>116</v>
      </c>
      <c r="I109" s="1">
        <f t="shared" si="7"/>
        <v>121</v>
      </c>
    </row>
    <row r="110" spans="1:9">
      <c r="A110" s="2" t="str">
        <f>"Q2B01P02"</f>
        <v>Q2B01P02</v>
      </c>
      <c r="B110" s="15" t="s">
        <v>157</v>
      </c>
      <c r="C110" s="3">
        <v>122</v>
      </c>
      <c r="D110" s="2">
        <v>127</v>
      </c>
      <c r="E110" s="2">
        <v>2</v>
      </c>
      <c r="F110" s="7" t="str">
        <f>"Qual é a Altura do Aluno ?"</f>
        <v>Qual é a Altura do Aluno ?</v>
      </c>
      <c r="G110" s="2"/>
      <c r="H110" s="1">
        <f t="shared" si="6"/>
        <v>122</v>
      </c>
      <c r="I110" s="1">
        <f t="shared" si="7"/>
        <v>127</v>
      </c>
    </row>
    <row r="111" spans="1:9">
      <c r="A111" s="3" t="s">
        <v>158</v>
      </c>
      <c r="B111" s="15" t="s">
        <v>7</v>
      </c>
      <c r="C111" s="3">
        <v>128</v>
      </c>
      <c r="D111" s="2">
        <v>129</v>
      </c>
      <c r="E111" s="2"/>
      <c r="F111" s="8" t="s">
        <v>159</v>
      </c>
      <c r="G111" s="2" t="s">
        <v>160</v>
      </c>
      <c r="H111" s="1">
        <f t="shared" si="6"/>
        <v>128</v>
      </c>
      <c r="I111" s="1">
        <f t="shared" si="7"/>
        <v>129</v>
      </c>
    </row>
    <row r="112" spans="1:9">
      <c r="A112" s="3" t="s">
        <v>161</v>
      </c>
      <c r="B112" s="15" t="s">
        <v>11</v>
      </c>
      <c r="C112" s="3">
        <v>130</v>
      </c>
      <c r="D112" s="2">
        <v>134</v>
      </c>
      <c r="E112" s="2"/>
      <c r="F112" s="8" t="s">
        <v>162</v>
      </c>
      <c r="G112" s="2" t="s">
        <v>160</v>
      </c>
      <c r="H112" s="1">
        <f t="shared" si="6"/>
        <v>130</v>
      </c>
      <c r="I112" s="1">
        <f t="shared" si="7"/>
        <v>134</v>
      </c>
    </row>
    <row r="113" spans="1:9">
      <c r="A113" s="3" t="s">
        <v>163</v>
      </c>
      <c r="B113" s="15" t="s">
        <v>11</v>
      </c>
      <c r="C113" s="3">
        <v>135</v>
      </c>
      <c r="D113" s="2">
        <v>143</v>
      </c>
      <c r="E113" s="2"/>
      <c r="F113" s="8" t="s">
        <v>164</v>
      </c>
      <c r="G113" s="2" t="s">
        <v>165</v>
      </c>
      <c r="H113" s="1">
        <f t="shared" si="6"/>
        <v>135</v>
      </c>
      <c r="I113" s="1">
        <f t="shared" si="7"/>
        <v>143</v>
      </c>
    </row>
    <row r="114" spans="1:9">
      <c r="A114" s="3" t="s">
        <v>166</v>
      </c>
      <c r="B114" s="15" t="s">
        <v>167</v>
      </c>
      <c r="C114" s="3">
        <v>144</v>
      </c>
      <c r="D114" s="2">
        <v>149</v>
      </c>
      <c r="E114" s="2"/>
      <c r="F114" s="8" t="s">
        <v>168</v>
      </c>
      <c r="G114" s="2"/>
      <c r="H114" s="1">
        <f t="shared" si="6"/>
        <v>144</v>
      </c>
      <c r="I114" s="1">
        <f t="shared" si="7"/>
        <v>149</v>
      </c>
    </row>
    <row r="115" spans="1:9" ht="36">
      <c r="A115" s="3" t="s">
        <v>169</v>
      </c>
      <c r="B115" s="15" t="s">
        <v>7</v>
      </c>
      <c r="C115" s="3">
        <v>150</v>
      </c>
      <c r="D115" s="2">
        <v>150</v>
      </c>
      <c r="E115" s="2"/>
      <c r="F115" s="8" t="s">
        <v>170</v>
      </c>
      <c r="G115" s="4" t="s">
        <v>171</v>
      </c>
      <c r="H115" s="1">
        <f t="shared" si="6"/>
        <v>150</v>
      </c>
      <c r="I115" s="1">
        <f t="shared" si="7"/>
        <v>150</v>
      </c>
    </row>
    <row r="116" spans="1:9" ht="14.45" customHeight="1">
      <c r="A116" s="3" t="s">
        <v>172</v>
      </c>
      <c r="B116" s="15" t="s">
        <v>7</v>
      </c>
      <c r="C116" s="3">
        <v>151</v>
      </c>
      <c r="D116" s="2">
        <v>151</v>
      </c>
      <c r="E116" s="2"/>
      <c r="F116" s="8" t="s">
        <v>173</v>
      </c>
      <c r="G116" s="2" t="s">
        <v>174</v>
      </c>
      <c r="H116" s="1">
        <f t="shared" si="6"/>
        <v>151</v>
      </c>
      <c r="I116" s="1">
        <f t="shared" si="7"/>
        <v>151</v>
      </c>
    </row>
    <row r="117" spans="1:9" ht="14.45" customHeight="1">
      <c r="A117" s="3" t="s">
        <v>175</v>
      </c>
      <c r="B117" s="15" t="s">
        <v>7</v>
      </c>
      <c r="C117" s="3">
        <v>152</v>
      </c>
      <c r="D117" s="2">
        <v>153</v>
      </c>
      <c r="E117" s="2"/>
      <c r="F117" s="8" t="s">
        <v>176</v>
      </c>
      <c r="G117" s="2"/>
      <c r="H117" s="1">
        <f t="shared" si="6"/>
        <v>152</v>
      </c>
      <c r="I117" s="1">
        <f t="shared" si="7"/>
        <v>153</v>
      </c>
    </row>
    <row r="118" spans="1:9" ht="14.45" customHeight="1">
      <c r="A118" s="3" t="s">
        <v>177</v>
      </c>
      <c r="B118" s="15" t="s">
        <v>7</v>
      </c>
      <c r="C118" s="3">
        <v>154</v>
      </c>
      <c r="D118" s="2">
        <v>155</v>
      </c>
      <c r="E118" s="2"/>
      <c r="F118" s="8" t="s">
        <v>178</v>
      </c>
      <c r="G118" s="2"/>
      <c r="H118" s="1">
        <f t="shared" si="6"/>
        <v>154</v>
      </c>
      <c r="I118" s="1">
        <f t="shared" si="7"/>
        <v>155</v>
      </c>
    </row>
    <row r="119" spans="1:9" ht="14.45" customHeight="1">
      <c r="A119" s="3" t="s">
        <v>179</v>
      </c>
      <c r="B119" s="15" t="s">
        <v>7</v>
      </c>
      <c r="C119" s="3">
        <v>156</v>
      </c>
      <c r="D119" s="2">
        <v>157</v>
      </c>
      <c r="E119" s="2"/>
      <c r="F119" s="7" t="s">
        <v>180</v>
      </c>
      <c r="G119" s="2"/>
      <c r="H119" s="1">
        <f t="shared" si="6"/>
        <v>156</v>
      </c>
      <c r="I119" s="1">
        <f t="shared" si="7"/>
        <v>157</v>
      </c>
    </row>
    <row r="120" spans="1:9" ht="14.45" customHeight="1">
      <c r="A120" s="3" t="s">
        <v>181</v>
      </c>
      <c r="B120" s="15" t="s">
        <v>7</v>
      </c>
      <c r="C120" s="3">
        <v>158</v>
      </c>
      <c r="D120" s="2">
        <v>159</v>
      </c>
      <c r="E120" s="2"/>
      <c r="F120" s="8" t="s">
        <v>182</v>
      </c>
      <c r="G120" s="2"/>
      <c r="H120" s="1">
        <f t="shared" si="6"/>
        <v>158</v>
      </c>
      <c r="I120" s="1">
        <f t="shared" si="7"/>
        <v>159</v>
      </c>
    </row>
    <row r="121" spans="1:9" ht="14.45" customHeight="1">
      <c r="A121" s="3" t="s">
        <v>183</v>
      </c>
      <c r="B121" s="15" t="s">
        <v>7</v>
      </c>
      <c r="C121" s="3">
        <v>160</v>
      </c>
      <c r="D121" s="2">
        <v>161</v>
      </c>
      <c r="E121" s="2"/>
      <c r="F121" s="8" t="s">
        <v>184</v>
      </c>
      <c r="G121" s="2"/>
      <c r="H121" s="1">
        <f t="shared" si="6"/>
        <v>160</v>
      </c>
      <c r="I121" s="1">
        <f t="shared" si="7"/>
        <v>161</v>
      </c>
    </row>
    <row r="122" spans="1:9" ht="14.45" customHeight="1">
      <c r="A122" s="3" t="s">
        <v>185</v>
      </c>
      <c r="B122" s="15" t="s">
        <v>7</v>
      </c>
      <c r="C122" s="3">
        <v>162</v>
      </c>
      <c r="D122" s="2">
        <v>163</v>
      </c>
      <c r="E122" s="2"/>
      <c r="F122" s="8" t="s">
        <v>186</v>
      </c>
      <c r="G122" s="2"/>
      <c r="H122" s="1">
        <f t="shared" si="6"/>
        <v>162</v>
      </c>
      <c r="I122" s="1">
        <f t="shared" si="7"/>
        <v>163</v>
      </c>
    </row>
    <row r="123" spans="1:9" ht="14.45" customHeight="1">
      <c r="A123" s="3" t="s">
        <v>187</v>
      </c>
      <c r="B123" s="15" t="s">
        <v>7</v>
      </c>
      <c r="C123" s="3">
        <v>164</v>
      </c>
      <c r="D123" s="2">
        <v>165</v>
      </c>
      <c r="E123" s="2"/>
      <c r="F123" s="7" t="s">
        <v>188</v>
      </c>
      <c r="G123" s="2"/>
      <c r="H123" s="1">
        <f t="shared" si="6"/>
        <v>164</v>
      </c>
      <c r="I123" s="1">
        <f t="shared" si="7"/>
        <v>165</v>
      </c>
    </row>
    <row r="124" spans="1:9" ht="14.45" customHeight="1">
      <c r="A124" s="3" t="s">
        <v>189</v>
      </c>
      <c r="B124" s="15" t="s">
        <v>7</v>
      </c>
      <c r="C124" s="3">
        <v>166</v>
      </c>
      <c r="D124" s="2">
        <v>180</v>
      </c>
      <c r="E124" s="2">
        <v>10</v>
      </c>
      <c r="F124" s="8" t="s">
        <v>190</v>
      </c>
      <c r="G124" s="2"/>
      <c r="H124" s="1">
        <f t="shared" si="6"/>
        <v>166</v>
      </c>
      <c r="I124" s="1">
        <f t="shared" si="7"/>
        <v>180</v>
      </c>
    </row>
    <row r="125" spans="1:9" ht="14.45" customHeight="1">
      <c r="A125" s="3" t="s">
        <v>191</v>
      </c>
      <c r="B125" s="15" t="s">
        <v>7</v>
      </c>
      <c r="C125" s="3">
        <v>181</v>
      </c>
      <c r="D125" s="2">
        <v>181</v>
      </c>
      <c r="E125" s="2"/>
      <c r="F125" s="8" t="s">
        <v>192</v>
      </c>
      <c r="G125" s="2"/>
      <c r="H125" s="1">
        <f t="shared" si="6"/>
        <v>181</v>
      </c>
      <c r="I125" s="1">
        <f t="shared" si="7"/>
        <v>181</v>
      </c>
    </row>
    <row r="126" spans="1:9" ht="48">
      <c r="A126" s="3" t="s">
        <v>193</v>
      </c>
      <c r="B126" s="15" t="s">
        <v>7</v>
      </c>
      <c r="C126" s="3">
        <v>182</v>
      </c>
      <c r="D126" s="2">
        <v>191</v>
      </c>
      <c r="E126" s="2">
        <v>9</v>
      </c>
      <c r="F126" s="8" t="s">
        <v>194</v>
      </c>
      <c r="G126" s="4" t="s">
        <v>195</v>
      </c>
      <c r="H126" s="1">
        <f t="shared" si="6"/>
        <v>182</v>
      </c>
      <c r="I126" s="1">
        <f t="shared" si="7"/>
        <v>191</v>
      </c>
    </row>
    <row r="127" spans="1:9" ht="72">
      <c r="A127" s="3" t="s">
        <v>196</v>
      </c>
      <c r="B127" s="15" t="s">
        <v>7</v>
      </c>
      <c r="C127" s="3">
        <v>192</v>
      </c>
      <c r="D127" s="2">
        <v>206</v>
      </c>
      <c r="E127" s="2">
        <v>10</v>
      </c>
      <c r="F127" s="8" t="s">
        <v>197</v>
      </c>
      <c r="G127" s="4" t="s">
        <v>198</v>
      </c>
      <c r="H127" s="1">
        <f t="shared" si="6"/>
        <v>192</v>
      </c>
      <c r="I127" s="1">
        <f t="shared" si="7"/>
        <v>206</v>
      </c>
    </row>
    <row r="128" spans="1:9" ht="24">
      <c r="A128" s="3" t="s">
        <v>199</v>
      </c>
      <c r="B128" s="15" t="s">
        <v>7</v>
      </c>
      <c r="C128" s="3">
        <v>207</v>
      </c>
      <c r="D128" s="2">
        <v>208</v>
      </c>
      <c r="E128" s="2"/>
      <c r="F128" s="9" t="s">
        <v>200</v>
      </c>
      <c r="G128" s="2"/>
      <c r="H128" s="1">
        <f t="shared" si="6"/>
        <v>207</v>
      </c>
      <c r="I128" s="1">
        <f t="shared" si="7"/>
        <v>208</v>
      </c>
    </row>
    <row r="129" spans="1:9" ht="24">
      <c r="A129" s="3" t="s">
        <v>201</v>
      </c>
      <c r="B129" s="15" t="s">
        <v>7</v>
      </c>
      <c r="C129" s="3">
        <v>209</v>
      </c>
      <c r="D129" s="2">
        <v>210</v>
      </c>
      <c r="E129" s="2"/>
      <c r="F129" s="9" t="s">
        <v>202</v>
      </c>
      <c r="G129" s="2"/>
      <c r="H129" s="1">
        <f t="shared" si="6"/>
        <v>209</v>
      </c>
      <c r="I129" s="1">
        <f t="shared" si="7"/>
        <v>210</v>
      </c>
    </row>
    <row r="130" spans="1:9" ht="20.100000000000001" customHeight="1">
      <c r="A130" s="3" t="s">
        <v>203</v>
      </c>
      <c r="B130" s="15" t="s">
        <v>7</v>
      </c>
      <c r="C130" s="3">
        <v>211</v>
      </c>
      <c r="D130" s="2">
        <v>212</v>
      </c>
      <c r="E130" s="2"/>
      <c r="F130" s="8" t="s">
        <v>204</v>
      </c>
      <c r="G130" s="2"/>
      <c r="H130" s="1">
        <f t="shared" si="6"/>
        <v>211</v>
      </c>
      <c r="I130" s="1">
        <f t="shared" si="7"/>
        <v>212</v>
      </c>
    </row>
    <row r="131" spans="1:9" ht="84">
      <c r="A131" s="3" t="s">
        <v>205</v>
      </c>
      <c r="B131" s="15" t="s">
        <v>7</v>
      </c>
      <c r="C131" s="3">
        <v>213</v>
      </c>
      <c r="D131" s="2">
        <v>227</v>
      </c>
      <c r="E131" s="2"/>
      <c r="F131" s="8" t="s">
        <v>206</v>
      </c>
      <c r="G131" s="4" t="s">
        <v>207</v>
      </c>
      <c r="H131" s="1">
        <f t="shared" ref="H131:H162" si="8">I130+1</f>
        <v>213</v>
      </c>
      <c r="I131" s="1">
        <f t="shared" ref="I131:I162" si="9">D131-C131+I130+1</f>
        <v>227</v>
      </c>
    </row>
    <row r="132" spans="1:9" ht="120">
      <c r="A132" s="3" t="s">
        <v>208</v>
      </c>
      <c r="B132" s="15" t="s">
        <v>7</v>
      </c>
      <c r="C132" s="3">
        <v>228</v>
      </c>
      <c r="D132" s="2">
        <v>242</v>
      </c>
      <c r="E132" s="2"/>
      <c r="F132" s="8" t="s">
        <v>206</v>
      </c>
      <c r="G132" s="4" t="s">
        <v>209</v>
      </c>
      <c r="H132" s="1">
        <f t="shared" si="8"/>
        <v>228</v>
      </c>
      <c r="I132" s="1">
        <f t="shared" si="9"/>
        <v>242</v>
      </c>
    </row>
    <row r="133" spans="1:9" ht="24">
      <c r="A133" s="3" t="s">
        <v>210</v>
      </c>
      <c r="B133" s="15" t="s">
        <v>7</v>
      </c>
      <c r="C133" s="3">
        <v>243</v>
      </c>
      <c r="D133" s="2">
        <v>243</v>
      </c>
      <c r="E133" s="2"/>
      <c r="F133" s="8" t="s">
        <v>211</v>
      </c>
      <c r="G133" s="4" t="s">
        <v>212</v>
      </c>
      <c r="H133" s="1">
        <f t="shared" si="8"/>
        <v>243</v>
      </c>
      <c r="I133" s="1">
        <f t="shared" si="9"/>
        <v>243</v>
      </c>
    </row>
    <row r="134" spans="1:9" ht="132">
      <c r="A134" s="3" t="s">
        <v>213</v>
      </c>
      <c r="B134" s="15" t="s">
        <v>7</v>
      </c>
      <c r="C134" s="3">
        <v>244</v>
      </c>
      <c r="D134" s="2">
        <v>244</v>
      </c>
      <c r="E134" s="2"/>
      <c r="F134" s="8" t="s">
        <v>214</v>
      </c>
      <c r="G134" s="4" t="s">
        <v>215</v>
      </c>
      <c r="H134" s="1">
        <f t="shared" si="8"/>
        <v>244</v>
      </c>
      <c r="I134" s="1">
        <f t="shared" si="9"/>
        <v>244</v>
      </c>
    </row>
    <row r="135" spans="1:9" ht="144">
      <c r="A135" s="3" t="s">
        <v>216</v>
      </c>
      <c r="B135" s="15" t="s">
        <v>7</v>
      </c>
      <c r="C135" s="3">
        <v>245</v>
      </c>
      <c r="D135" s="2">
        <v>245</v>
      </c>
      <c r="E135" s="2"/>
      <c r="F135" s="8" t="s">
        <v>217</v>
      </c>
      <c r="G135" s="4" t="s">
        <v>218</v>
      </c>
      <c r="H135" s="1">
        <f t="shared" si="8"/>
        <v>245</v>
      </c>
      <c r="I135" s="1">
        <f t="shared" si="9"/>
        <v>245</v>
      </c>
    </row>
    <row r="136" spans="1:9" ht="84">
      <c r="A136" s="3" t="s">
        <v>219</v>
      </c>
      <c r="B136" s="15" t="s">
        <v>7</v>
      </c>
      <c r="C136" s="3">
        <v>246</v>
      </c>
      <c r="D136" s="2">
        <v>246</v>
      </c>
      <c r="E136" s="2"/>
      <c r="F136" s="8" t="s">
        <v>220</v>
      </c>
      <c r="G136" s="4" t="s">
        <v>221</v>
      </c>
      <c r="H136" s="1">
        <f t="shared" si="8"/>
        <v>246</v>
      </c>
      <c r="I136" s="1">
        <f t="shared" si="9"/>
        <v>246</v>
      </c>
    </row>
    <row r="137" spans="1:9" ht="72">
      <c r="A137" s="3" t="s">
        <v>222</v>
      </c>
      <c r="B137" s="15" t="s">
        <v>7</v>
      </c>
      <c r="C137" s="3">
        <v>247</v>
      </c>
      <c r="D137" s="2">
        <v>247</v>
      </c>
      <c r="E137" s="2"/>
      <c r="F137" s="8" t="s">
        <v>223</v>
      </c>
      <c r="G137" s="4" t="s">
        <v>224</v>
      </c>
      <c r="H137" s="1">
        <f t="shared" si="8"/>
        <v>247</v>
      </c>
      <c r="I137" s="1">
        <f t="shared" si="9"/>
        <v>247</v>
      </c>
    </row>
    <row r="138" spans="1:9" ht="60">
      <c r="A138" s="3" t="s">
        <v>225</v>
      </c>
      <c r="B138" s="15" t="s">
        <v>7</v>
      </c>
      <c r="C138" s="3">
        <v>248</v>
      </c>
      <c r="D138" s="2">
        <v>248</v>
      </c>
      <c r="E138" s="2"/>
      <c r="F138" s="8" t="s">
        <v>226</v>
      </c>
      <c r="G138" s="4" t="s">
        <v>227</v>
      </c>
      <c r="H138" s="1">
        <f t="shared" si="8"/>
        <v>248</v>
      </c>
      <c r="I138" s="1">
        <f t="shared" si="9"/>
        <v>248</v>
      </c>
    </row>
    <row r="139" spans="1:9" ht="60">
      <c r="A139" s="3" t="s">
        <v>228</v>
      </c>
      <c r="B139" s="15" t="s">
        <v>7</v>
      </c>
      <c r="C139" s="3">
        <v>249</v>
      </c>
      <c r="D139" s="2">
        <v>249</v>
      </c>
      <c r="E139" s="2"/>
      <c r="F139" s="8" t="s">
        <v>229</v>
      </c>
      <c r="G139" s="4" t="s">
        <v>230</v>
      </c>
      <c r="H139" s="1">
        <f t="shared" si="8"/>
        <v>249</v>
      </c>
      <c r="I139" s="1">
        <f t="shared" si="9"/>
        <v>249</v>
      </c>
    </row>
    <row r="140" spans="1:9" ht="84">
      <c r="A140" s="3" t="s">
        <v>231</v>
      </c>
      <c r="B140" s="15" t="s">
        <v>7</v>
      </c>
      <c r="C140" s="3">
        <v>250</v>
      </c>
      <c r="D140" s="2">
        <v>250</v>
      </c>
      <c r="E140" s="2"/>
      <c r="F140" s="8" t="s">
        <v>232</v>
      </c>
      <c r="G140" s="4" t="s">
        <v>233</v>
      </c>
      <c r="H140" s="1">
        <f t="shared" si="8"/>
        <v>250</v>
      </c>
      <c r="I140" s="1">
        <f t="shared" si="9"/>
        <v>250</v>
      </c>
    </row>
    <row r="141" spans="1:9" ht="72">
      <c r="A141" s="3" t="s">
        <v>234</v>
      </c>
      <c r="B141" s="15" t="s">
        <v>7</v>
      </c>
      <c r="C141" s="3">
        <v>251</v>
      </c>
      <c r="D141" s="2">
        <v>251</v>
      </c>
      <c r="E141" s="2"/>
      <c r="F141" s="8" t="s">
        <v>235</v>
      </c>
      <c r="G141" s="4" t="s">
        <v>236</v>
      </c>
      <c r="H141" s="1">
        <f t="shared" si="8"/>
        <v>251</v>
      </c>
      <c r="I141" s="1">
        <f t="shared" si="9"/>
        <v>251</v>
      </c>
    </row>
    <row r="142" spans="1:9" ht="72">
      <c r="A142" s="3" t="s">
        <v>237</v>
      </c>
      <c r="B142" s="15" t="s">
        <v>7</v>
      </c>
      <c r="C142" s="3">
        <v>252</v>
      </c>
      <c r="D142" s="2">
        <v>252</v>
      </c>
      <c r="E142" s="2"/>
      <c r="F142" s="8" t="s">
        <v>238</v>
      </c>
      <c r="G142" s="4" t="s">
        <v>239</v>
      </c>
      <c r="H142" s="1">
        <f t="shared" si="8"/>
        <v>252</v>
      </c>
      <c r="I142" s="1">
        <f t="shared" si="9"/>
        <v>252</v>
      </c>
    </row>
    <row r="143" spans="1:9" ht="72">
      <c r="A143" s="3" t="s">
        <v>240</v>
      </c>
      <c r="B143" s="15" t="s">
        <v>7</v>
      </c>
      <c r="C143" s="3">
        <v>253</v>
      </c>
      <c r="D143" s="2">
        <v>253</v>
      </c>
      <c r="E143" s="2"/>
      <c r="F143" s="8" t="s">
        <v>241</v>
      </c>
      <c r="G143" s="4" t="s">
        <v>242</v>
      </c>
      <c r="H143" s="1">
        <f t="shared" si="8"/>
        <v>253</v>
      </c>
      <c r="I143" s="1">
        <f t="shared" si="9"/>
        <v>253</v>
      </c>
    </row>
    <row r="144" spans="1:9" ht="72">
      <c r="A144" s="3" t="s">
        <v>243</v>
      </c>
      <c r="B144" s="15" t="s">
        <v>7</v>
      </c>
      <c r="C144" s="3">
        <v>254</v>
      </c>
      <c r="D144" s="2">
        <v>254</v>
      </c>
      <c r="E144" s="2"/>
      <c r="F144" s="8" t="s">
        <v>244</v>
      </c>
      <c r="G144" s="4" t="s">
        <v>245</v>
      </c>
      <c r="H144" s="1">
        <f t="shared" si="8"/>
        <v>254</v>
      </c>
      <c r="I144" s="1">
        <f t="shared" si="9"/>
        <v>254</v>
      </c>
    </row>
    <row r="145" spans="1:9" ht="84">
      <c r="A145" s="3" t="s">
        <v>246</v>
      </c>
      <c r="B145" s="15" t="s">
        <v>7</v>
      </c>
      <c r="C145" s="3">
        <v>255</v>
      </c>
      <c r="D145" s="2">
        <v>255</v>
      </c>
      <c r="E145" s="2"/>
      <c r="F145" s="8" t="s">
        <v>247</v>
      </c>
      <c r="G145" s="4" t="s">
        <v>248</v>
      </c>
      <c r="H145" s="1">
        <f t="shared" si="8"/>
        <v>255</v>
      </c>
      <c r="I145" s="1">
        <f t="shared" si="9"/>
        <v>255</v>
      </c>
    </row>
    <row r="146" spans="1:9" ht="84">
      <c r="A146" s="3" t="s">
        <v>249</v>
      </c>
      <c r="B146" s="15" t="s">
        <v>7</v>
      </c>
      <c r="C146" s="3">
        <v>256</v>
      </c>
      <c r="D146" s="2">
        <v>256</v>
      </c>
      <c r="E146" s="2"/>
      <c r="F146" s="8" t="s">
        <v>250</v>
      </c>
      <c r="G146" s="4" t="s">
        <v>251</v>
      </c>
      <c r="H146" s="1">
        <f t="shared" si="8"/>
        <v>256</v>
      </c>
      <c r="I146" s="1">
        <f t="shared" si="9"/>
        <v>256</v>
      </c>
    </row>
    <row r="147" spans="1:9" ht="84">
      <c r="A147" s="3" t="s">
        <v>252</v>
      </c>
      <c r="B147" s="15" t="s">
        <v>7</v>
      </c>
      <c r="C147" s="3">
        <v>257</v>
      </c>
      <c r="D147" s="2">
        <v>257</v>
      </c>
      <c r="E147" s="2"/>
      <c r="F147" s="8" t="s">
        <v>253</v>
      </c>
      <c r="G147" s="4" t="s">
        <v>254</v>
      </c>
      <c r="H147" s="1">
        <f t="shared" si="8"/>
        <v>257</v>
      </c>
      <c r="I147" s="1">
        <f t="shared" si="9"/>
        <v>257</v>
      </c>
    </row>
    <row r="148" spans="1:9" ht="84">
      <c r="A148" s="3" t="s">
        <v>255</v>
      </c>
      <c r="B148" s="15" t="s">
        <v>7</v>
      </c>
      <c r="C148" s="3">
        <v>258</v>
      </c>
      <c r="D148" s="2">
        <v>258</v>
      </c>
      <c r="E148" s="2"/>
      <c r="F148" s="8" t="s">
        <v>256</v>
      </c>
      <c r="G148" s="4" t="s">
        <v>257</v>
      </c>
      <c r="H148" s="1">
        <f t="shared" si="8"/>
        <v>258</v>
      </c>
      <c r="I148" s="1">
        <f t="shared" si="9"/>
        <v>258</v>
      </c>
    </row>
    <row r="149" spans="1:9" ht="108">
      <c r="A149" s="3" t="s">
        <v>258</v>
      </c>
      <c r="B149" s="15" t="s">
        <v>7</v>
      </c>
      <c r="C149" s="3">
        <v>259</v>
      </c>
      <c r="D149" s="2">
        <v>259</v>
      </c>
      <c r="E149" s="2"/>
      <c r="F149" s="8" t="s">
        <v>259</v>
      </c>
      <c r="G149" s="4" t="s">
        <v>260</v>
      </c>
      <c r="H149" s="1">
        <f t="shared" si="8"/>
        <v>259</v>
      </c>
      <c r="I149" s="1">
        <f t="shared" si="9"/>
        <v>259</v>
      </c>
    </row>
    <row r="150" spans="1:9" ht="84">
      <c r="A150" s="3" t="s">
        <v>261</v>
      </c>
      <c r="B150" s="15" t="s">
        <v>7</v>
      </c>
      <c r="C150" s="3">
        <v>260</v>
      </c>
      <c r="D150" s="2">
        <v>260</v>
      </c>
      <c r="E150" s="2"/>
      <c r="F150" s="8" t="s">
        <v>262</v>
      </c>
      <c r="G150" s="4" t="s">
        <v>263</v>
      </c>
      <c r="H150" s="1">
        <f t="shared" si="8"/>
        <v>260</v>
      </c>
      <c r="I150" s="1">
        <f t="shared" si="9"/>
        <v>260</v>
      </c>
    </row>
    <row r="151" spans="1:9" ht="156">
      <c r="A151" s="3" t="s">
        <v>264</v>
      </c>
      <c r="B151" s="15" t="s">
        <v>7</v>
      </c>
      <c r="C151" s="3">
        <v>261</v>
      </c>
      <c r="D151" s="2">
        <v>261</v>
      </c>
      <c r="E151" s="2"/>
      <c r="F151" s="8" t="s">
        <v>265</v>
      </c>
      <c r="G151" s="4" t="s">
        <v>266</v>
      </c>
      <c r="H151" s="1">
        <f t="shared" si="8"/>
        <v>261</v>
      </c>
      <c r="I151" s="1">
        <f t="shared" si="9"/>
        <v>261</v>
      </c>
    </row>
    <row r="152" spans="1:9" ht="60">
      <c r="A152" s="3" t="s">
        <v>267</v>
      </c>
      <c r="B152" s="15" t="s">
        <v>7</v>
      </c>
      <c r="C152" s="3">
        <v>262</v>
      </c>
      <c r="D152" s="2">
        <v>262</v>
      </c>
      <c r="E152" s="2"/>
      <c r="F152" s="8" t="s">
        <v>268</v>
      </c>
      <c r="G152" s="4" t="s">
        <v>269</v>
      </c>
      <c r="H152" s="1">
        <f t="shared" si="8"/>
        <v>262</v>
      </c>
      <c r="I152" s="1">
        <f t="shared" si="9"/>
        <v>262</v>
      </c>
    </row>
    <row r="153" spans="1:9" ht="48">
      <c r="A153" s="3" t="s">
        <v>270</v>
      </c>
      <c r="B153" s="15" t="s">
        <v>7</v>
      </c>
      <c r="C153" s="3">
        <v>263</v>
      </c>
      <c r="D153" s="2">
        <v>263</v>
      </c>
      <c r="E153" s="2"/>
      <c r="F153" s="8" t="s">
        <v>271</v>
      </c>
      <c r="G153" s="4" t="s">
        <v>272</v>
      </c>
      <c r="H153" s="1">
        <f t="shared" si="8"/>
        <v>263</v>
      </c>
      <c r="I153" s="1">
        <f t="shared" si="9"/>
        <v>263</v>
      </c>
    </row>
    <row r="154" spans="1:9" ht="108">
      <c r="A154" s="3" t="s">
        <v>273</v>
      </c>
      <c r="B154" s="15" t="s">
        <v>7</v>
      </c>
      <c r="C154" s="3">
        <v>264</v>
      </c>
      <c r="D154" s="2">
        <v>264</v>
      </c>
      <c r="E154" s="2"/>
      <c r="F154" s="8" t="s">
        <v>274</v>
      </c>
      <c r="G154" s="4" t="s">
        <v>275</v>
      </c>
      <c r="H154" s="1">
        <f t="shared" si="8"/>
        <v>264</v>
      </c>
      <c r="I154" s="1">
        <f t="shared" si="9"/>
        <v>264</v>
      </c>
    </row>
    <row r="155" spans="1:9" ht="156">
      <c r="A155" s="3" t="s">
        <v>276</v>
      </c>
      <c r="B155" s="15" t="s">
        <v>7</v>
      </c>
      <c r="C155" s="3">
        <v>265</v>
      </c>
      <c r="D155" s="2">
        <v>265</v>
      </c>
      <c r="E155" s="2"/>
      <c r="F155" s="8" t="s">
        <v>277</v>
      </c>
      <c r="G155" s="4" t="s">
        <v>278</v>
      </c>
      <c r="H155" s="1">
        <f t="shared" si="8"/>
        <v>265</v>
      </c>
      <c r="I155" s="1">
        <f t="shared" si="9"/>
        <v>265</v>
      </c>
    </row>
    <row r="156" spans="1:9" ht="84">
      <c r="A156" s="3" t="s">
        <v>279</v>
      </c>
      <c r="B156" s="15" t="s">
        <v>7</v>
      </c>
      <c r="C156" s="3">
        <v>266</v>
      </c>
      <c r="D156" s="2">
        <v>266</v>
      </c>
      <c r="E156" s="2"/>
      <c r="F156" s="8" t="s">
        <v>280</v>
      </c>
      <c r="G156" s="4" t="s">
        <v>281</v>
      </c>
      <c r="H156" s="1">
        <f t="shared" si="8"/>
        <v>266</v>
      </c>
      <c r="I156" s="1">
        <f t="shared" si="9"/>
        <v>266</v>
      </c>
    </row>
    <row r="157" spans="1:9" ht="96">
      <c r="A157" s="3" t="s">
        <v>282</v>
      </c>
      <c r="B157" s="15" t="s">
        <v>7</v>
      </c>
      <c r="C157" s="3">
        <v>267</v>
      </c>
      <c r="D157" s="2">
        <v>267</v>
      </c>
      <c r="E157" s="2"/>
      <c r="F157" s="8" t="s">
        <v>283</v>
      </c>
      <c r="G157" s="4" t="s">
        <v>284</v>
      </c>
      <c r="H157" s="1">
        <f t="shared" si="8"/>
        <v>267</v>
      </c>
      <c r="I157" s="1">
        <f t="shared" si="9"/>
        <v>267</v>
      </c>
    </row>
    <row r="158" spans="1:9" ht="96">
      <c r="A158" s="3" t="s">
        <v>285</v>
      </c>
      <c r="B158" s="15" t="s">
        <v>7</v>
      </c>
      <c r="C158" s="3">
        <v>268</v>
      </c>
      <c r="D158" s="2">
        <v>268</v>
      </c>
      <c r="E158" s="2"/>
      <c r="F158" s="8" t="s">
        <v>286</v>
      </c>
      <c r="G158" s="4" t="s">
        <v>287</v>
      </c>
      <c r="H158" s="1">
        <f t="shared" si="8"/>
        <v>268</v>
      </c>
      <c r="I158" s="1">
        <f t="shared" si="9"/>
        <v>268</v>
      </c>
    </row>
    <row r="159" spans="1:9" ht="84">
      <c r="A159" s="3" t="s">
        <v>288</v>
      </c>
      <c r="B159" s="15" t="s">
        <v>7</v>
      </c>
      <c r="C159" s="3">
        <v>269</v>
      </c>
      <c r="D159" s="2">
        <v>269</v>
      </c>
      <c r="E159" s="2"/>
      <c r="F159" s="8" t="s">
        <v>289</v>
      </c>
      <c r="G159" s="4" t="s">
        <v>290</v>
      </c>
      <c r="H159" s="1">
        <f t="shared" si="8"/>
        <v>269</v>
      </c>
      <c r="I159" s="1">
        <f t="shared" si="9"/>
        <v>269</v>
      </c>
    </row>
    <row r="160" spans="1:9" ht="84">
      <c r="A160" s="3" t="s">
        <v>291</v>
      </c>
      <c r="B160" s="15" t="s">
        <v>7</v>
      </c>
      <c r="C160" s="3">
        <v>270</v>
      </c>
      <c r="D160" s="2">
        <v>270</v>
      </c>
      <c r="E160" s="2"/>
      <c r="F160" s="8" t="s">
        <v>292</v>
      </c>
      <c r="G160" s="4" t="s">
        <v>293</v>
      </c>
      <c r="H160" s="1">
        <f t="shared" si="8"/>
        <v>270</v>
      </c>
      <c r="I160" s="1">
        <f t="shared" si="9"/>
        <v>270</v>
      </c>
    </row>
    <row r="161" spans="1:9" ht="120">
      <c r="A161" s="3" t="s">
        <v>294</v>
      </c>
      <c r="B161" s="15" t="s">
        <v>7</v>
      </c>
      <c r="C161" s="3">
        <v>271</v>
      </c>
      <c r="D161" s="2">
        <v>271</v>
      </c>
      <c r="E161" s="2"/>
      <c r="F161" s="8" t="s">
        <v>295</v>
      </c>
      <c r="G161" s="4" t="s">
        <v>296</v>
      </c>
      <c r="H161" s="1">
        <f t="shared" si="8"/>
        <v>271</v>
      </c>
      <c r="I161" s="1">
        <f t="shared" si="9"/>
        <v>271</v>
      </c>
    </row>
    <row r="162" spans="1:9" ht="96">
      <c r="A162" s="3" t="s">
        <v>297</v>
      </c>
      <c r="B162" s="15" t="s">
        <v>7</v>
      </c>
      <c r="C162" s="3">
        <v>272</v>
      </c>
      <c r="D162" s="2">
        <v>272</v>
      </c>
      <c r="E162" s="2"/>
      <c r="F162" s="8" t="s">
        <v>298</v>
      </c>
      <c r="G162" s="4" t="s">
        <v>299</v>
      </c>
      <c r="H162" s="1">
        <f t="shared" si="8"/>
        <v>272</v>
      </c>
      <c r="I162" s="1">
        <f t="shared" si="9"/>
        <v>272</v>
      </c>
    </row>
    <row r="163" spans="1:9" ht="84">
      <c r="A163" s="3" t="s">
        <v>300</v>
      </c>
      <c r="B163" s="15" t="s">
        <v>7</v>
      </c>
      <c r="C163" s="3">
        <v>273</v>
      </c>
      <c r="D163" s="2">
        <v>273</v>
      </c>
      <c r="E163" s="2"/>
      <c r="F163" s="8" t="s">
        <v>301</v>
      </c>
      <c r="G163" s="4" t="s">
        <v>302</v>
      </c>
      <c r="H163" s="1">
        <f t="shared" ref="H163:H188" si="10">I162+1</f>
        <v>273</v>
      </c>
      <c r="I163" s="1">
        <f t="shared" ref="I163:I188" si="11">D163-C163+I162+1</f>
        <v>273</v>
      </c>
    </row>
    <row r="164" spans="1:9" ht="72">
      <c r="A164" s="3" t="s">
        <v>303</v>
      </c>
      <c r="B164" s="15" t="s">
        <v>7</v>
      </c>
      <c r="C164" s="3">
        <v>274</v>
      </c>
      <c r="D164" s="2">
        <v>274</v>
      </c>
      <c r="E164" s="2"/>
      <c r="F164" s="8" t="s">
        <v>304</v>
      </c>
      <c r="G164" s="4" t="s">
        <v>305</v>
      </c>
      <c r="H164" s="1">
        <f t="shared" si="10"/>
        <v>274</v>
      </c>
      <c r="I164" s="1">
        <f t="shared" si="11"/>
        <v>274</v>
      </c>
    </row>
    <row r="165" spans="1:9" ht="84">
      <c r="A165" s="3" t="s">
        <v>306</v>
      </c>
      <c r="B165" s="15" t="s">
        <v>7</v>
      </c>
      <c r="C165" s="3">
        <v>275</v>
      </c>
      <c r="D165" s="2">
        <v>275</v>
      </c>
      <c r="E165" s="2"/>
      <c r="F165" s="8" t="s">
        <v>307</v>
      </c>
      <c r="G165" s="4" t="s">
        <v>308</v>
      </c>
      <c r="H165" s="1">
        <f t="shared" si="10"/>
        <v>275</v>
      </c>
      <c r="I165" s="1">
        <f t="shared" si="11"/>
        <v>275</v>
      </c>
    </row>
    <row r="166" spans="1:9" ht="60">
      <c r="A166" s="3" t="s">
        <v>309</v>
      </c>
      <c r="B166" s="15" t="s">
        <v>7</v>
      </c>
      <c r="C166" s="3">
        <v>276</v>
      </c>
      <c r="D166" s="2">
        <v>276</v>
      </c>
      <c r="E166" s="2"/>
      <c r="F166" s="8" t="s">
        <v>310</v>
      </c>
      <c r="G166" s="4" t="s">
        <v>311</v>
      </c>
      <c r="H166" s="1">
        <f t="shared" si="10"/>
        <v>276</v>
      </c>
      <c r="I166" s="1">
        <f t="shared" si="11"/>
        <v>276</v>
      </c>
    </row>
    <row r="167" spans="1:9" ht="96">
      <c r="A167" s="3" t="s">
        <v>312</v>
      </c>
      <c r="B167" s="15" t="s">
        <v>7</v>
      </c>
      <c r="C167" s="3">
        <v>277</v>
      </c>
      <c r="D167" s="2">
        <v>277</v>
      </c>
      <c r="E167" s="2"/>
      <c r="F167" s="8" t="s">
        <v>313</v>
      </c>
      <c r="G167" s="4" t="s">
        <v>314</v>
      </c>
      <c r="H167" s="1">
        <f t="shared" si="10"/>
        <v>277</v>
      </c>
      <c r="I167" s="1">
        <f t="shared" si="11"/>
        <v>277</v>
      </c>
    </row>
    <row r="168" spans="1:9" ht="96">
      <c r="A168" s="3" t="s">
        <v>315</v>
      </c>
      <c r="B168" s="15" t="s">
        <v>7</v>
      </c>
      <c r="C168" s="3">
        <v>278</v>
      </c>
      <c r="D168" s="2">
        <v>278</v>
      </c>
      <c r="E168" s="2"/>
      <c r="F168" s="8" t="s">
        <v>316</v>
      </c>
      <c r="G168" s="4" t="s">
        <v>317</v>
      </c>
      <c r="H168" s="1">
        <f t="shared" si="10"/>
        <v>278</v>
      </c>
      <c r="I168" s="1">
        <f t="shared" si="11"/>
        <v>278</v>
      </c>
    </row>
    <row r="169" spans="1:9" ht="60">
      <c r="A169" s="3" t="s">
        <v>318</v>
      </c>
      <c r="B169" s="15" t="s">
        <v>7</v>
      </c>
      <c r="C169" s="3">
        <v>279</v>
      </c>
      <c r="D169" s="2">
        <v>279</v>
      </c>
      <c r="E169" s="2"/>
      <c r="F169" s="8" t="s">
        <v>319</v>
      </c>
      <c r="G169" s="4" t="s">
        <v>320</v>
      </c>
      <c r="H169" s="1">
        <f t="shared" si="10"/>
        <v>279</v>
      </c>
      <c r="I169" s="1">
        <f t="shared" si="11"/>
        <v>279</v>
      </c>
    </row>
    <row r="170" spans="1:9" ht="60">
      <c r="A170" s="3" t="s">
        <v>321</v>
      </c>
      <c r="B170" s="15" t="s">
        <v>7</v>
      </c>
      <c r="C170" s="3">
        <v>280</v>
      </c>
      <c r="D170" s="2">
        <v>280</v>
      </c>
      <c r="E170" s="2"/>
      <c r="F170" s="8" t="s">
        <v>322</v>
      </c>
      <c r="G170" s="4" t="s">
        <v>323</v>
      </c>
      <c r="H170" s="1">
        <f t="shared" si="10"/>
        <v>280</v>
      </c>
      <c r="I170" s="1">
        <f t="shared" si="11"/>
        <v>280</v>
      </c>
    </row>
    <row r="171" spans="1:9" ht="60">
      <c r="A171" s="3" t="s">
        <v>324</v>
      </c>
      <c r="B171" s="15" t="s">
        <v>7</v>
      </c>
      <c r="C171" s="3">
        <v>281</v>
      </c>
      <c r="D171" s="2">
        <v>281</v>
      </c>
      <c r="E171" s="2"/>
      <c r="F171" s="8" t="s">
        <v>325</v>
      </c>
      <c r="G171" s="4" t="s">
        <v>326</v>
      </c>
      <c r="H171" s="1">
        <f t="shared" si="10"/>
        <v>281</v>
      </c>
      <c r="I171" s="1">
        <f t="shared" si="11"/>
        <v>281</v>
      </c>
    </row>
    <row r="172" spans="1:9" ht="84">
      <c r="A172" s="3" t="s">
        <v>327</v>
      </c>
      <c r="B172" s="15" t="s">
        <v>7</v>
      </c>
      <c r="C172" s="3">
        <v>282</v>
      </c>
      <c r="D172" s="2">
        <v>282</v>
      </c>
      <c r="E172" s="2"/>
      <c r="F172" s="8" t="s">
        <v>328</v>
      </c>
      <c r="G172" s="4" t="s">
        <v>329</v>
      </c>
      <c r="H172" s="1">
        <f t="shared" si="10"/>
        <v>282</v>
      </c>
      <c r="I172" s="1">
        <f t="shared" si="11"/>
        <v>282</v>
      </c>
    </row>
    <row r="173" spans="1:9" ht="60">
      <c r="A173" s="3" t="s">
        <v>330</v>
      </c>
      <c r="B173" s="15" t="s">
        <v>7</v>
      </c>
      <c r="C173" s="3">
        <v>283</v>
      </c>
      <c r="D173" s="2">
        <v>283</v>
      </c>
      <c r="E173" s="2"/>
      <c r="F173" s="8" t="s">
        <v>331</v>
      </c>
      <c r="G173" s="4" t="s">
        <v>332</v>
      </c>
      <c r="H173" s="1">
        <f t="shared" si="10"/>
        <v>283</v>
      </c>
      <c r="I173" s="1">
        <f t="shared" si="11"/>
        <v>283</v>
      </c>
    </row>
    <row r="174" spans="1:9" ht="60">
      <c r="A174" s="3" t="s">
        <v>333</v>
      </c>
      <c r="B174" s="15" t="s">
        <v>7</v>
      </c>
      <c r="C174" s="3">
        <v>284</v>
      </c>
      <c r="D174" s="2">
        <v>284</v>
      </c>
      <c r="E174" s="2"/>
      <c r="F174" s="8" t="s">
        <v>334</v>
      </c>
      <c r="G174" s="4" t="s">
        <v>335</v>
      </c>
      <c r="H174" s="1">
        <f t="shared" si="10"/>
        <v>284</v>
      </c>
      <c r="I174" s="1">
        <f t="shared" si="11"/>
        <v>284</v>
      </c>
    </row>
    <row r="175" spans="1:9" ht="72">
      <c r="A175" s="3" t="s">
        <v>336</v>
      </c>
      <c r="B175" s="15" t="s">
        <v>7</v>
      </c>
      <c r="C175" s="3">
        <v>285</v>
      </c>
      <c r="D175" s="2">
        <v>285</v>
      </c>
      <c r="E175" s="2"/>
      <c r="F175" s="8" t="s">
        <v>337</v>
      </c>
      <c r="G175" s="4" t="s">
        <v>338</v>
      </c>
      <c r="H175" s="1">
        <f t="shared" si="10"/>
        <v>285</v>
      </c>
      <c r="I175" s="1">
        <f t="shared" si="11"/>
        <v>285</v>
      </c>
    </row>
    <row r="176" spans="1:9" ht="60">
      <c r="A176" s="3" t="s">
        <v>339</v>
      </c>
      <c r="B176" s="15" t="s">
        <v>7</v>
      </c>
      <c r="C176" s="3">
        <v>286</v>
      </c>
      <c r="D176" s="2">
        <v>286</v>
      </c>
      <c r="E176" s="2"/>
      <c r="F176" s="8" t="s">
        <v>340</v>
      </c>
      <c r="G176" s="4" t="s">
        <v>341</v>
      </c>
      <c r="H176" s="1">
        <f t="shared" si="10"/>
        <v>286</v>
      </c>
      <c r="I176" s="1">
        <f t="shared" si="11"/>
        <v>286</v>
      </c>
    </row>
    <row r="177" spans="1:9" ht="60">
      <c r="A177" s="3" t="s">
        <v>342</v>
      </c>
      <c r="B177" s="15" t="s">
        <v>7</v>
      </c>
      <c r="C177" s="3">
        <v>287</v>
      </c>
      <c r="D177" s="2">
        <v>287</v>
      </c>
      <c r="E177" s="2"/>
      <c r="F177" s="8" t="s">
        <v>343</v>
      </c>
      <c r="G177" s="4" t="s">
        <v>344</v>
      </c>
      <c r="H177" s="1">
        <f t="shared" si="10"/>
        <v>287</v>
      </c>
      <c r="I177" s="1">
        <f t="shared" si="11"/>
        <v>287</v>
      </c>
    </row>
    <row r="178" spans="1:9" ht="60">
      <c r="A178" s="3" t="s">
        <v>345</v>
      </c>
      <c r="B178" s="15" t="s">
        <v>7</v>
      </c>
      <c r="C178" s="3">
        <v>288</v>
      </c>
      <c r="D178" s="2">
        <v>288</v>
      </c>
      <c r="E178" s="2"/>
      <c r="F178" s="8" t="s">
        <v>346</v>
      </c>
      <c r="G178" s="4" t="s">
        <v>347</v>
      </c>
      <c r="H178" s="1">
        <f t="shared" si="10"/>
        <v>288</v>
      </c>
      <c r="I178" s="1">
        <f t="shared" si="11"/>
        <v>288</v>
      </c>
    </row>
    <row r="179" spans="1:9" ht="60">
      <c r="A179" s="3" t="s">
        <v>348</v>
      </c>
      <c r="B179" s="15" t="s">
        <v>7</v>
      </c>
      <c r="C179" s="3">
        <v>289</v>
      </c>
      <c r="D179" s="2">
        <v>289</v>
      </c>
      <c r="E179" s="2"/>
      <c r="F179" s="8" t="s">
        <v>349</v>
      </c>
      <c r="G179" s="4" t="s">
        <v>350</v>
      </c>
      <c r="H179" s="1">
        <f t="shared" si="10"/>
        <v>289</v>
      </c>
      <c r="I179" s="1">
        <f t="shared" si="11"/>
        <v>289</v>
      </c>
    </row>
    <row r="180" spans="1:9" ht="48">
      <c r="A180" s="3" t="s">
        <v>351</v>
      </c>
      <c r="B180" s="15" t="s">
        <v>7</v>
      </c>
      <c r="C180" s="3">
        <v>290</v>
      </c>
      <c r="D180" s="2">
        <v>290</v>
      </c>
      <c r="E180" s="2"/>
      <c r="F180" s="8" t="s">
        <v>352</v>
      </c>
      <c r="G180" s="4" t="s">
        <v>353</v>
      </c>
      <c r="H180" s="1">
        <f t="shared" si="10"/>
        <v>290</v>
      </c>
      <c r="I180" s="1">
        <f t="shared" si="11"/>
        <v>290</v>
      </c>
    </row>
    <row r="181" spans="1:9" ht="48">
      <c r="A181" s="3" t="s">
        <v>354</v>
      </c>
      <c r="B181" s="15" t="s">
        <v>7</v>
      </c>
      <c r="C181" s="3">
        <v>291</v>
      </c>
      <c r="D181" s="2">
        <v>291</v>
      </c>
      <c r="E181" s="2"/>
      <c r="F181" s="8" t="s">
        <v>355</v>
      </c>
      <c r="G181" s="4" t="s">
        <v>356</v>
      </c>
      <c r="H181" s="1">
        <f t="shared" si="10"/>
        <v>291</v>
      </c>
      <c r="I181" s="1">
        <f t="shared" si="11"/>
        <v>291</v>
      </c>
    </row>
    <row r="182" spans="1:9" ht="288">
      <c r="A182" s="3" t="s">
        <v>357</v>
      </c>
      <c r="B182" s="15" t="s">
        <v>7</v>
      </c>
      <c r="C182" s="3">
        <v>292</v>
      </c>
      <c r="D182" s="2">
        <v>295</v>
      </c>
      <c r="E182" s="2"/>
      <c r="F182" s="8" t="s">
        <v>358</v>
      </c>
      <c r="G182" s="4" t="s">
        <v>359</v>
      </c>
      <c r="H182" s="1">
        <f t="shared" si="10"/>
        <v>292</v>
      </c>
      <c r="I182" s="1">
        <f t="shared" si="11"/>
        <v>295</v>
      </c>
    </row>
    <row r="183" spans="1:9" ht="132">
      <c r="A183" s="3" t="s">
        <v>360</v>
      </c>
      <c r="B183" s="15" t="s">
        <v>7</v>
      </c>
      <c r="C183" s="3">
        <v>296</v>
      </c>
      <c r="D183" s="2">
        <v>296</v>
      </c>
      <c r="E183" s="2"/>
      <c r="F183" s="8" t="s">
        <v>361</v>
      </c>
      <c r="G183" s="4" t="s">
        <v>362</v>
      </c>
      <c r="H183" s="1">
        <f t="shared" si="10"/>
        <v>296</v>
      </c>
      <c r="I183" s="1">
        <f t="shared" si="11"/>
        <v>296</v>
      </c>
    </row>
    <row r="184" spans="1:9" ht="60">
      <c r="A184" s="3" t="s">
        <v>363</v>
      </c>
      <c r="B184" s="15" t="s">
        <v>7</v>
      </c>
      <c r="C184" s="3">
        <v>297</v>
      </c>
      <c r="D184" s="2">
        <v>302</v>
      </c>
      <c r="E184" s="2">
        <v>2</v>
      </c>
      <c r="F184" s="8" t="s">
        <v>364</v>
      </c>
      <c r="G184" s="4" t="s">
        <v>365</v>
      </c>
      <c r="H184" s="1">
        <f t="shared" si="10"/>
        <v>297</v>
      </c>
      <c r="I184" s="1">
        <f t="shared" si="11"/>
        <v>302</v>
      </c>
    </row>
    <row r="185" spans="1:9" ht="60">
      <c r="A185" s="3" t="s">
        <v>366</v>
      </c>
      <c r="B185" s="15" t="s">
        <v>7</v>
      </c>
      <c r="C185" s="3">
        <v>303</v>
      </c>
      <c r="D185" s="2">
        <v>308</v>
      </c>
      <c r="E185" s="2">
        <v>2</v>
      </c>
      <c r="F185" s="8" t="s">
        <v>367</v>
      </c>
      <c r="G185" s="4" t="s">
        <v>368</v>
      </c>
      <c r="H185" s="1">
        <f t="shared" si="10"/>
        <v>303</v>
      </c>
      <c r="I185" s="1">
        <f t="shared" si="11"/>
        <v>308</v>
      </c>
    </row>
    <row r="186" spans="1:9" ht="16.5" customHeight="1">
      <c r="A186" s="3" t="s">
        <v>369</v>
      </c>
      <c r="B186" s="15" t="s">
        <v>7</v>
      </c>
      <c r="C186" s="3">
        <v>309</v>
      </c>
      <c r="D186" s="2">
        <v>309</v>
      </c>
      <c r="E186" s="2"/>
      <c r="F186" s="8" t="s">
        <v>370</v>
      </c>
      <c r="G186" s="4"/>
      <c r="H186" s="1">
        <f t="shared" si="10"/>
        <v>309</v>
      </c>
      <c r="I186" s="1">
        <f t="shared" si="11"/>
        <v>309</v>
      </c>
    </row>
    <row r="187" spans="1:9" ht="16.5" customHeight="1">
      <c r="A187" s="3" t="s">
        <v>371</v>
      </c>
      <c r="B187" s="15" t="s">
        <v>7</v>
      </c>
      <c r="C187" s="3">
        <v>310</v>
      </c>
      <c r="D187" s="2">
        <v>310</v>
      </c>
      <c r="E187" s="2"/>
      <c r="F187" s="8" t="s">
        <v>372</v>
      </c>
      <c r="G187" s="4"/>
      <c r="H187" s="1">
        <f t="shared" si="10"/>
        <v>310</v>
      </c>
      <c r="I187" s="1">
        <f t="shared" si="11"/>
        <v>310</v>
      </c>
    </row>
    <row r="188" spans="1:9" ht="16.5" customHeight="1">
      <c r="A188" s="3" t="s">
        <v>373</v>
      </c>
      <c r="B188" s="15" t="s">
        <v>7</v>
      </c>
      <c r="C188" s="3">
        <v>311</v>
      </c>
      <c r="D188" s="2">
        <v>311</v>
      </c>
      <c r="E188" s="2"/>
      <c r="F188" s="8" t="s">
        <v>374</v>
      </c>
      <c r="G188" s="4"/>
      <c r="H188" s="1">
        <f t="shared" si="10"/>
        <v>311</v>
      </c>
      <c r="I188" s="1">
        <f t="shared" si="11"/>
        <v>311</v>
      </c>
    </row>
    <row r="189" spans="1:9">
      <c r="D189" s="5"/>
      <c r="E189" s="5"/>
      <c r="F189" s="10"/>
    </row>
  </sheetData>
  <sheetProtection selectLockedCells="1" selectUnlockedCells="1"/>
  <pageMargins left="0.15763888888888888" right="3.9583333333333331E-2" top="0.59027777777777779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93D354DA19542BEA37876FE3061DD" ma:contentTypeVersion="18" ma:contentTypeDescription="Create a new document." ma:contentTypeScope="" ma:versionID="95fe609e39f949495adbb3f5cdb19f5a">
  <xsd:schema xmlns:xsd="http://www.w3.org/2001/XMLSchema" xmlns:xs="http://www.w3.org/2001/XMLSchema" xmlns:p="http://schemas.microsoft.com/office/2006/metadata/properties" xmlns:ns2="b89bae43-90c0-4ed0-8116-e40576c78484" xmlns:ns3="61b3e020-278a-4432-9e85-410e74a54add" targetNamespace="http://schemas.microsoft.com/office/2006/metadata/properties" ma:root="true" ma:fieldsID="b0a5cd8bd632609581b2bcd0f89292ce" ns2:_="" ns3:_="">
    <xsd:import namespace="b89bae43-90c0-4ed0-8116-e40576c78484"/>
    <xsd:import namespace="61b3e020-278a-4432-9e85-410e74a54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ae43-90c0-4ed0-8116-e40576c784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8562b07-c12b-440e-8652-dcaac954a8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3e020-278a-4432-9e85-410e74a54a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537c12-831b-49ca-a994-cc61e0ec126b}" ma:internalName="TaxCatchAll" ma:showField="CatchAllData" ma:web="61b3e020-278a-4432-9e85-410e74a54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39B4FB-0145-4065-AB55-7B84FDB0A561}"/>
</file>

<file path=customXml/itemProps2.xml><?xml version="1.0" encoding="utf-8"?>
<ds:datastoreItem xmlns:ds="http://schemas.openxmlformats.org/officeDocument/2006/customXml" ds:itemID="{A311E650-5242-493B-B4FA-60942D9382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Marcella Lais Simoes</cp:lastModifiedBy>
  <cp:revision/>
  <dcterms:created xsi:type="dcterms:W3CDTF">2025-08-12T17:50:30Z</dcterms:created>
  <dcterms:modified xsi:type="dcterms:W3CDTF">2025-08-12T18:03:33Z</dcterms:modified>
  <cp:category/>
  <cp:contentStatus/>
</cp:coreProperties>
</file>